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15 г\Бюджет Красногорского района на 2015-2017\Уточнения бюджета 2015\Уточнение 4 июнь\В Совет депутатов\"/>
    </mc:Choice>
  </mc:AlternateContent>
  <bookViews>
    <workbookView xWindow="135" yWindow="420" windowWidth="15165" windowHeight="8535"/>
  </bookViews>
  <sheets>
    <sheet name="2014" sheetId="1" r:id="rId1"/>
  </sheets>
  <definedNames>
    <definedName name="_xlnm._FilterDatabase" localSheetId="0" hidden="1">'2014'!$A$1:$D$1311</definedName>
    <definedName name="_xlnm.Print_Titles" localSheetId="0">'2014'!$4:$4</definedName>
    <definedName name="_xlnm.Print_Area" localSheetId="0">'2014'!$A$1:$D$937</definedName>
  </definedNames>
  <calcPr calcId="152511"/>
</workbook>
</file>

<file path=xl/calcChain.xml><?xml version="1.0" encoding="utf-8"?>
<calcChain xmlns="http://schemas.openxmlformats.org/spreadsheetml/2006/main">
  <c r="D31" i="1" l="1"/>
  <c r="D28" i="1"/>
  <c r="D704" i="1" l="1"/>
  <c r="D703" i="1" s="1"/>
  <c r="D702" i="1" s="1"/>
  <c r="D696" i="1"/>
  <c r="D695" i="1" s="1"/>
  <c r="D694" i="1" s="1"/>
  <c r="D112" i="1" l="1"/>
  <c r="D100" i="1" l="1"/>
  <c r="D99" i="1" s="1"/>
  <c r="D98" i="1" s="1"/>
  <c r="D93" i="1" l="1"/>
  <c r="D933" i="1" l="1"/>
  <c r="D69" i="1"/>
  <c r="D72" i="1"/>
  <c r="D200" i="1"/>
  <c r="D199" i="1" s="1"/>
  <c r="D198" i="1" s="1"/>
  <c r="D205" i="1"/>
  <c r="D61" i="1"/>
  <c r="D60" i="1" s="1"/>
  <c r="D326" i="1"/>
  <c r="D325" i="1" s="1"/>
  <c r="D324" i="1" s="1"/>
  <c r="D700" i="1" l="1"/>
  <c r="D699" i="1" s="1"/>
  <c r="D698" i="1" s="1"/>
  <c r="D806" i="1"/>
  <c r="D805" i="1" s="1"/>
  <c r="D867" i="1" l="1"/>
  <c r="D519" i="1"/>
  <c r="D518" i="1" s="1"/>
  <c r="D343" i="1" l="1"/>
  <c r="D342" i="1" s="1"/>
  <c r="D711" i="1" l="1"/>
  <c r="D764" i="1" l="1"/>
  <c r="D767" i="1" l="1"/>
  <c r="D766" i="1" s="1"/>
  <c r="D763" i="1"/>
  <c r="D762" i="1" l="1"/>
  <c r="D761" i="1" s="1"/>
  <c r="D307" i="1"/>
  <c r="D306" i="1" s="1"/>
  <c r="D304" i="1"/>
  <c r="D303" i="1" s="1"/>
  <c r="D876" i="1"/>
  <c r="D875" i="1" s="1"/>
  <c r="D302" i="1" l="1"/>
  <c r="D547" i="1"/>
  <c r="D546" i="1" s="1"/>
  <c r="D545" i="1" s="1"/>
  <c r="D508" i="1" l="1"/>
  <c r="D507" i="1" s="1"/>
  <c r="D506" i="1" s="1"/>
  <c r="D595" i="1"/>
  <c r="D594" i="1" s="1"/>
  <c r="D599" i="1"/>
  <c r="D598" i="1" s="1"/>
  <c r="D597" i="1" s="1"/>
  <c r="D588" i="1"/>
  <c r="D587" i="1" s="1"/>
  <c r="D586" i="1" s="1"/>
  <c r="D351" i="1"/>
  <c r="D350" i="1" s="1"/>
  <c r="D349" i="1" s="1"/>
  <c r="D813" i="1"/>
  <c r="D812" i="1" s="1"/>
  <c r="D811" i="1" s="1"/>
  <c r="D810" i="1" s="1"/>
  <c r="D123" i="1" l="1"/>
  <c r="D575" i="1" l="1"/>
  <c r="D559" i="1"/>
  <c r="D553" i="1"/>
  <c r="D233" i="1"/>
  <c r="D230" i="1"/>
  <c r="D97" i="1"/>
  <c r="D108" i="1"/>
  <c r="D579" i="1" l="1"/>
  <c r="D578" i="1" s="1"/>
  <c r="D577" i="1" s="1"/>
  <c r="D582" i="1"/>
  <c r="D581" i="1" s="1"/>
  <c r="D580" i="1" s="1"/>
  <c r="D576" i="1" l="1"/>
  <c r="D48" i="1"/>
  <c r="D44" i="1"/>
  <c r="D40" i="1"/>
  <c r="D36" i="1"/>
  <c r="D19" i="1"/>
  <c r="D22" i="1"/>
  <c r="D149" i="1" l="1"/>
  <c r="D148" i="1" s="1"/>
  <c r="D147" i="1" s="1"/>
  <c r="D146" i="1" s="1"/>
  <c r="D84" i="1"/>
  <c r="D83" i="1" s="1"/>
  <c r="D82" i="1" s="1"/>
  <c r="D81" i="1" s="1"/>
  <c r="D895" i="1" l="1"/>
  <c r="D913" i="1" l="1"/>
  <c r="D912" i="1" s="1"/>
  <c r="D710" i="1" l="1"/>
  <c r="D708" i="1"/>
  <c r="D707" i="1" s="1"/>
  <c r="D894" i="1"/>
  <c r="D893" i="1" s="1"/>
  <c r="D892" i="1" s="1"/>
  <c r="D706" i="1" l="1"/>
  <c r="D556" i="1"/>
  <c r="D555" i="1" s="1"/>
  <c r="D554" i="1" s="1"/>
  <c r="D165" i="1"/>
  <c r="D168" i="1"/>
  <c r="D167" i="1" s="1"/>
  <c r="D166" i="1" s="1"/>
  <c r="D904" i="1" l="1"/>
  <c r="D903" i="1" s="1"/>
  <c r="D52" i="1" l="1"/>
  <c r="D136" i="1" l="1"/>
  <c r="D135" i="1" s="1"/>
  <c r="D134" i="1" s="1"/>
  <c r="D133" i="1" s="1"/>
  <c r="D886" i="1" l="1"/>
  <c r="D885" i="1" s="1"/>
  <c r="D884" i="1" s="1"/>
  <c r="D819" i="1" l="1"/>
  <c r="D818" i="1" s="1"/>
  <c r="D817" i="1" s="1"/>
  <c r="D55" i="1" l="1"/>
  <c r="D54" i="1" s="1"/>
  <c r="D53" i="1" s="1"/>
  <c r="D347" i="1" l="1"/>
  <c r="D346" i="1" s="1"/>
  <c r="D345" i="1" s="1"/>
  <c r="D341" i="1"/>
  <c r="D355" i="1"/>
  <c r="D354" i="1" s="1"/>
  <c r="D353" i="1" s="1"/>
  <c r="D798" i="1"/>
  <c r="D797" i="1" s="1"/>
  <c r="D340" i="1" l="1"/>
  <c r="D499" i="1"/>
  <c r="D494" i="1"/>
  <c r="D493" i="1" s="1"/>
  <c r="D488" i="1"/>
  <c r="D487" i="1" s="1"/>
  <c r="D734" i="1" l="1"/>
  <c r="D866" i="1" l="1"/>
  <c r="D865" i="1" s="1"/>
  <c r="D926" i="1" l="1"/>
  <c r="D925" i="1" s="1"/>
  <c r="D923" i="1"/>
  <c r="D922" i="1" s="1"/>
  <c r="D901" i="1"/>
  <c r="D900" i="1" s="1"/>
  <c r="D907" i="1"/>
  <c r="D906" i="1" s="1"/>
  <c r="D910" i="1"/>
  <c r="D909" i="1" s="1"/>
  <c r="D783" i="1"/>
  <c r="D782" i="1" s="1"/>
  <c r="D781" i="1" s="1"/>
  <c r="D718" i="1"/>
  <c r="D717" i="1" s="1"/>
  <c r="D716" i="1" s="1"/>
  <c r="D714" i="1"/>
  <c r="D713" i="1" s="1"/>
  <c r="D692" i="1"/>
  <c r="D691" i="1" s="1"/>
  <c r="D690" i="1" s="1"/>
  <c r="D688" i="1"/>
  <c r="D687" i="1" s="1"/>
  <c r="D686" i="1" s="1"/>
  <c r="D51" i="1" l="1"/>
  <c r="D50" i="1" s="1"/>
  <c r="D49" i="1" s="1"/>
  <c r="D47" i="1"/>
  <c r="D43" i="1"/>
  <c r="D42" i="1" s="1"/>
  <c r="D41" i="1" s="1"/>
  <c r="D39" i="1"/>
  <c r="D38" i="1" s="1"/>
  <c r="D37" i="1" s="1"/>
  <c r="D35" i="1"/>
  <c r="D34" i="1" s="1"/>
  <c r="D33" i="1" s="1"/>
  <c r="D46" i="1" l="1"/>
  <c r="D45" i="1" s="1"/>
  <c r="D32" i="1" s="1"/>
  <c r="D608" i="1"/>
  <c r="D607" i="1" s="1"/>
  <c r="D604" i="1"/>
  <c r="D603" i="1" s="1"/>
  <c r="D602" i="1" s="1"/>
  <c r="D611" i="1"/>
  <c r="D613" i="1"/>
  <c r="D590" i="1"/>
  <c r="D585" i="1" s="1"/>
  <c r="D615" i="1"/>
  <c r="D490" i="1"/>
  <c r="D486" i="1" l="1"/>
  <c r="D477" i="1" s="1"/>
  <c r="D610" i="1"/>
  <c r="D606" i="1" s="1"/>
  <c r="D601" i="1" s="1"/>
  <c r="D791" i="1"/>
  <c r="D780" i="1" s="1"/>
  <c r="D584" i="1" l="1"/>
  <c r="D803" i="1"/>
  <c r="D802" i="1" s="1"/>
  <c r="D801" i="1" s="1"/>
  <c r="D466" i="1" l="1"/>
  <c r="D391" i="1"/>
  <c r="D824" i="1" l="1"/>
  <c r="D823" i="1" s="1"/>
  <c r="D822" i="1" s="1"/>
  <c r="D821" i="1" s="1"/>
  <c r="D816" i="1" s="1"/>
  <c r="D470" i="1"/>
  <c r="D474" i="1"/>
  <c r="D684" i="1" l="1"/>
  <c r="D683" i="1" s="1"/>
  <c r="D681" i="1"/>
  <c r="D680" i="1" s="1"/>
  <c r="D677" i="1"/>
  <c r="D830" i="1"/>
  <c r="D829" i="1" s="1"/>
  <c r="D838" i="1"/>
  <c r="D836" i="1" s="1"/>
  <c r="D832" i="1"/>
  <c r="D834" i="1"/>
  <c r="D473" i="1"/>
  <c r="D469" i="1"/>
  <c r="D465" i="1"/>
  <c r="D463" i="1"/>
  <c r="D462" i="1" s="1"/>
  <c r="D458" i="1"/>
  <c r="D456" i="1"/>
  <c r="D453" i="1"/>
  <c r="D452" i="1" s="1"/>
  <c r="D450" i="1"/>
  <c r="D449" i="1" s="1"/>
  <c r="D446" i="1"/>
  <c r="D445" i="1" s="1"/>
  <c r="D443" i="1"/>
  <c r="D441" i="1"/>
  <c r="D440" i="1" s="1"/>
  <c r="D437" i="1"/>
  <c r="D436" i="1" s="1"/>
  <c r="D434" i="1"/>
  <c r="D433" i="1" s="1"/>
  <c r="D430" i="1"/>
  <c r="D429" i="1" s="1"/>
  <c r="D427" i="1"/>
  <c r="D426" i="1" s="1"/>
  <c r="D423" i="1"/>
  <c r="D422" i="1" s="1"/>
  <c r="D420" i="1"/>
  <c r="D419" i="1" s="1"/>
  <c r="D416" i="1"/>
  <c r="D415" i="1" s="1"/>
  <c r="D413" i="1"/>
  <c r="D412" i="1" s="1"/>
  <c r="D409" i="1"/>
  <c r="D408" i="1"/>
  <c r="D406" i="1"/>
  <c r="D405" i="1" s="1"/>
  <c r="D402" i="1"/>
  <c r="D401" i="1" s="1"/>
  <c r="D400" i="1" s="1"/>
  <c r="D398" i="1"/>
  <c r="D397" i="1" s="1"/>
  <c r="D395" i="1"/>
  <c r="D394" i="1" s="1"/>
  <c r="D389" i="1"/>
  <c r="D388" i="1" s="1"/>
  <c r="D386" i="1"/>
  <c r="D385" i="1" s="1"/>
  <c r="D382" i="1"/>
  <c r="D381" i="1" s="1"/>
  <c r="D379" i="1"/>
  <c r="D378" i="1" s="1"/>
  <c r="D375" i="1"/>
  <c r="D374" i="1" s="1"/>
  <c r="D373" i="1" s="1"/>
  <c r="D371" i="1"/>
  <c r="D370" i="1" s="1"/>
  <c r="D368" i="1"/>
  <c r="D367" i="1" s="1"/>
  <c r="D364" i="1"/>
  <c r="D363" i="1" s="1"/>
  <c r="D361" i="1"/>
  <c r="D360" i="1" s="1"/>
  <c r="D384" i="1" l="1"/>
  <c r="D404" i="1"/>
  <c r="D366" i="1"/>
  <c r="D418" i="1"/>
  <c r="D432" i="1"/>
  <c r="D411" i="1"/>
  <c r="D439" i="1"/>
  <c r="D359" i="1"/>
  <c r="D425" i="1"/>
  <c r="D468" i="1"/>
  <c r="D461" i="1"/>
  <c r="D828" i="1"/>
  <c r="D827" i="1" s="1"/>
  <c r="D377" i="1"/>
  <c r="D393" i="1"/>
  <c r="D455" i="1"/>
  <c r="D448" i="1" s="1"/>
  <c r="D837" i="1"/>
  <c r="D932" i="1"/>
  <c r="D931" i="1" s="1"/>
  <c r="D558" i="1"/>
  <c r="D557" i="1" s="1"/>
  <c r="D552" i="1"/>
  <c r="D563" i="1"/>
  <c r="D562" i="1" s="1"/>
  <c r="D561" i="1" s="1"/>
  <c r="D567" i="1"/>
  <c r="D566" i="1" s="1"/>
  <c r="D570" i="1"/>
  <c r="D569" i="1" s="1"/>
  <c r="D574" i="1"/>
  <c r="D460" i="1" l="1"/>
  <c r="D358" i="1"/>
  <c r="D235" i="1"/>
  <c r="D234" i="1" s="1"/>
  <c r="D232" i="1"/>
  <c r="D231" i="1" s="1"/>
  <c r="D228" i="1"/>
  <c r="D227" i="1" s="1"/>
  <c r="D224" i="1"/>
  <c r="D223" i="1" s="1"/>
  <c r="D221" i="1"/>
  <c r="D220" i="1" s="1"/>
  <c r="D216" i="1"/>
  <c r="D215" i="1" s="1"/>
  <c r="D213" i="1"/>
  <c r="D212" i="1" s="1"/>
  <c r="D209" i="1"/>
  <c r="D208" i="1" s="1"/>
  <c r="D204" i="1"/>
  <c r="D203" i="1" s="1"/>
  <c r="D202" i="1" s="1"/>
  <c r="D196" i="1"/>
  <c r="D195" i="1" s="1"/>
  <c r="D194" i="1" s="1"/>
  <c r="D191" i="1"/>
  <c r="D190" i="1" s="1"/>
  <c r="D189" i="1" s="1"/>
  <c r="D187" i="1"/>
  <c r="D186" i="1" s="1"/>
  <c r="D185" i="1" s="1"/>
  <c r="D182" i="1"/>
  <c r="D181" i="1" s="1"/>
  <c r="D180" i="1" s="1"/>
  <c r="D178" i="1"/>
  <c r="D177" i="1" s="1"/>
  <c r="D174" i="1"/>
  <c r="D173" i="1" s="1"/>
  <c r="D170" i="1"/>
  <c r="D169" i="1" s="1"/>
  <c r="D164" i="1"/>
  <c r="D163" i="1" s="1"/>
  <c r="D161" i="1"/>
  <c r="D160" i="1" s="1"/>
  <c r="D157" i="1"/>
  <c r="D156" i="1" s="1"/>
  <c r="D155" i="1" s="1"/>
  <c r="D152" i="1"/>
  <c r="D151" i="1" s="1"/>
  <c r="D150" i="1" s="1"/>
  <c r="D143" i="1"/>
  <c r="D142" i="1" s="1"/>
  <c r="D141" i="1" s="1"/>
  <c r="D139" i="1"/>
  <c r="D138" i="1" s="1"/>
  <c r="D137" i="1" s="1"/>
  <c r="D131" i="1"/>
  <c r="D130" i="1" s="1"/>
  <c r="D129" i="1" s="1"/>
  <c r="D127" i="1"/>
  <c r="D126" i="1" s="1"/>
  <c r="D125" i="1" s="1"/>
  <c r="D122" i="1"/>
  <c r="D121" i="1" s="1"/>
  <c r="D120" i="1" s="1"/>
  <c r="D118" i="1"/>
  <c r="D117" i="1" s="1"/>
  <c r="D115" i="1"/>
  <c r="D114" i="1"/>
  <c r="D113" i="1" s="1"/>
  <c r="D111" i="1"/>
  <c r="D110" i="1" s="1"/>
  <c r="D109" i="1" s="1"/>
  <c r="D107" i="1"/>
  <c r="D106" i="1" s="1"/>
  <c r="D104" i="1"/>
  <c r="D103" i="1" s="1"/>
  <c r="D96" i="1"/>
  <c r="D95" i="1" s="1"/>
  <c r="D94" i="1" s="1"/>
  <c r="D92" i="1"/>
  <c r="D91" i="1" s="1"/>
  <c r="D90" i="1" s="1"/>
  <c r="D87" i="1"/>
  <c r="D86" i="1" s="1"/>
  <c r="D85" i="1" s="1"/>
  <c r="D300" i="1"/>
  <c r="D299" i="1" s="1"/>
  <c r="D337" i="1"/>
  <c r="D336" i="1" s="1"/>
  <c r="D334" i="1"/>
  <c r="D333" i="1" s="1"/>
  <c r="D330" i="1"/>
  <c r="D329" i="1" s="1"/>
  <c r="D322" i="1"/>
  <c r="D320" i="1"/>
  <c r="D316" i="1"/>
  <c r="D315" i="1" s="1"/>
  <c r="D314" i="1" s="1"/>
  <c r="D312" i="1"/>
  <c r="D311" i="1" s="1"/>
  <c r="D310" i="1" s="1"/>
  <c r="D297" i="1"/>
  <c r="D296" i="1" s="1"/>
  <c r="D293" i="1"/>
  <c r="D292" i="1" s="1"/>
  <c r="D288" i="1"/>
  <c r="D286" i="1"/>
  <c r="D283" i="1"/>
  <c r="D281" i="1"/>
  <c r="D280" i="1" s="1"/>
  <c r="D276" i="1"/>
  <c r="D275" i="1" s="1"/>
  <c r="D273" i="1"/>
  <c r="D271" i="1"/>
  <c r="D268" i="1"/>
  <c r="D267" i="1" s="1"/>
  <c r="D265" i="1"/>
  <c r="D264" i="1" s="1"/>
  <c r="D261" i="1"/>
  <c r="D259" i="1"/>
  <c r="D258" i="1" s="1"/>
  <c r="D256" i="1"/>
  <c r="D255" i="1" s="1"/>
  <c r="D251" i="1"/>
  <c r="D250" i="1" s="1"/>
  <c r="D249" i="1" s="1"/>
  <c r="D247" i="1"/>
  <c r="D246" i="1" s="1"/>
  <c r="D245" i="1" s="1"/>
  <c r="D243" i="1"/>
  <c r="D242" i="1" s="1"/>
  <c r="D241" i="1" s="1"/>
  <c r="D193" i="1" l="1"/>
  <c r="D159" i="1"/>
  <c r="D154" i="1" s="1"/>
  <c r="D357" i="1"/>
  <c r="D226" i="1"/>
  <c r="D285" i="1"/>
  <c r="D279" i="1" s="1"/>
  <c r="D278" i="1" s="1"/>
  <c r="D184" i="1"/>
  <c r="D219" i="1"/>
  <c r="D218" i="1" s="1"/>
  <c r="D309" i="1"/>
  <c r="D207" i="1"/>
  <c r="D270" i="1"/>
  <c r="D263" i="1" s="1"/>
  <c r="D172" i="1"/>
  <c r="D319" i="1"/>
  <c r="D318" i="1" s="1"/>
  <c r="D102" i="1"/>
  <c r="D254" i="1"/>
  <c r="D328" i="1"/>
  <c r="D240" i="1"/>
  <c r="D291" i="1"/>
  <c r="D89" i="1" l="1"/>
  <c r="D80" i="1" s="1"/>
  <c r="D145" i="1"/>
  <c r="D253" i="1"/>
  <c r="D239" i="1" s="1"/>
  <c r="D206" i="1"/>
  <c r="D543" i="1"/>
  <c r="D542" i="1" s="1"/>
  <c r="D541" i="1" s="1"/>
  <c r="D537" i="1"/>
  <c r="D535" i="1"/>
  <c r="D534" i="1" s="1"/>
  <c r="D530" i="1"/>
  <c r="D529" i="1" s="1"/>
  <c r="D528" i="1" s="1"/>
  <c r="D525" i="1"/>
  <c r="D524" i="1" s="1"/>
  <c r="D523" i="1" s="1"/>
  <c r="D533" i="1" l="1"/>
  <c r="D522" i="1" s="1"/>
  <c r="D854" i="1" l="1"/>
  <c r="D853" i="1" s="1"/>
  <c r="D871" i="1"/>
  <c r="D863" i="1"/>
  <c r="D862" i="1" s="1"/>
  <c r="D861" i="1" s="1"/>
  <c r="D928" i="1"/>
  <c r="D850" i="1" l="1"/>
  <c r="D849" i="1" s="1"/>
  <c r="D857" i="1"/>
  <c r="D856" i="1" s="1"/>
  <c r="D78" i="1"/>
  <c r="D77" i="1" s="1"/>
  <c r="D76" i="1" s="1"/>
  <c r="D74" i="1"/>
  <c r="D73" i="1" s="1"/>
  <c r="D71" i="1"/>
  <c r="D70" i="1" s="1"/>
  <c r="D68" i="1"/>
  <c r="D67" i="1" s="1"/>
  <c r="D65" i="1"/>
  <c r="D64" i="1" s="1"/>
  <c r="D58" i="1"/>
  <c r="D57" i="1" s="1"/>
  <c r="D30" i="1"/>
  <c r="D29" i="1" s="1"/>
  <c r="D27" i="1"/>
  <c r="D26" i="1" s="1"/>
  <c r="D23" i="1"/>
  <c r="D21" i="1"/>
  <c r="D20" i="1" s="1"/>
  <c r="D18" i="1"/>
  <c r="D17" i="1" s="1"/>
  <c r="D14" i="1"/>
  <c r="D13" i="1" s="1"/>
  <c r="D12" i="1" s="1"/>
  <c r="D9" i="1"/>
  <c r="D8" i="1" s="1"/>
  <c r="D7" i="1" s="1"/>
  <c r="D848" i="1" l="1"/>
  <c r="D25" i="1"/>
  <c r="D63" i="1"/>
  <c r="D16" i="1"/>
  <c r="D11" i="1" l="1"/>
  <c r="D6" i="1" s="1"/>
  <c r="D5" i="1" l="1"/>
  <c r="D772" i="1"/>
  <c r="D771" i="1" s="1"/>
  <c r="D770" i="1" s="1"/>
  <c r="D769" i="1" s="1"/>
  <c r="D759" i="1"/>
  <c r="D758" i="1" s="1"/>
  <c r="D757" i="1" s="1"/>
  <c r="D756" i="1" s="1"/>
  <c r="D738" i="1" l="1"/>
  <c r="D737" i="1" s="1"/>
  <c r="D732" i="1"/>
  <c r="D741" i="1"/>
  <c r="D740" i="1" s="1"/>
  <c r="D728" i="1"/>
  <c r="D727" i="1" s="1"/>
  <c r="D673" i="1"/>
  <c r="D672" i="1" s="1"/>
  <c r="D671" i="1" s="1"/>
  <c r="D736" i="1" l="1"/>
  <c r="D666" i="1"/>
  <c r="D665" i="1" s="1"/>
  <c r="D662" i="1"/>
  <c r="D660" i="1"/>
  <c r="D659" i="1" l="1"/>
  <c r="D750" i="1"/>
  <c r="D754" i="1"/>
  <c r="D753" i="1" s="1"/>
  <c r="D845" i="1"/>
  <c r="D890" i="1" l="1"/>
  <c r="D889" i="1" s="1"/>
  <c r="D888" i="1" s="1"/>
  <c r="D777" i="1" l="1"/>
  <c r="D776" i="1" s="1"/>
  <c r="D775" i="1" s="1"/>
  <c r="D774" i="1" s="1"/>
  <c r="D746" i="1"/>
  <c r="D745" i="1" s="1"/>
  <c r="D744" i="1" s="1"/>
  <c r="D723" i="1"/>
  <c r="D898" i="1"/>
  <c r="D882" i="1"/>
  <c r="D749" i="1" l="1"/>
  <c r="D748" i="1" s="1"/>
  <c r="D743" i="1" s="1"/>
  <c r="D657" i="1"/>
  <c r="D870" i="1" l="1"/>
  <c r="D869" i="1" s="1"/>
  <c r="D920" i="1" l="1"/>
  <c r="D919" i="1" s="1"/>
  <c r="D917" i="1"/>
  <c r="D916" i="1" s="1"/>
  <c r="D915" i="1" s="1"/>
  <c r="D640" i="1" l="1"/>
  <c r="D897" i="1" l="1"/>
  <c r="D896" i="1" s="1"/>
  <c r="D881" i="1"/>
  <c r="D880" i="1" s="1"/>
  <c r="D878" i="1"/>
  <c r="D874" i="1" s="1"/>
  <c r="D873" i="1" l="1"/>
  <c r="D860" i="1"/>
  <c r="D844" i="1" l="1"/>
  <c r="D843" i="1" s="1"/>
  <c r="D842" i="1" l="1"/>
  <c r="D934" i="1" s="1"/>
  <c r="D573" i="1"/>
  <c r="D572" i="1" s="1"/>
  <c r="D551" i="1"/>
  <c r="D550" i="1" s="1"/>
  <c r="D565" i="1" l="1"/>
  <c r="D549" i="1" s="1"/>
  <c r="D521" i="1" l="1"/>
  <c r="D731" i="1" l="1"/>
  <c r="D730" i="1" s="1"/>
  <c r="D726" i="1"/>
  <c r="D722" i="1"/>
  <c r="D721" i="1" s="1"/>
  <c r="D720" i="1" s="1"/>
  <c r="D676" i="1"/>
  <c r="D675" i="1" s="1"/>
  <c r="D670" i="1" s="1"/>
  <c r="D725" i="1" l="1"/>
  <c r="D669" i="1" s="1"/>
  <c r="D654" i="1" l="1"/>
  <c r="D653" i="1" s="1"/>
  <c r="D651" i="1"/>
  <c r="D650" i="1" s="1"/>
  <c r="D648" i="1"/>
  <c r="D647" i="1" s="1"/>
  <c r="D645" i="1"/>
  <c r="D644" i="1" s="1"/>
  <c r="D642" i="1"/>
  <c r="D639" i="1" s="1"/>
  <c r="D638" i="1" l="1"/>
  <c r="D840" i="1" s="1"/>
  <c r="D936" i="1" l="1"/>
</calcChain>
</file>

<file path=xl/sharedStrings.xml><?xml version="1.0" encoding="utf-8"?>
<sst xmlns="http://schemas.openxmlformats.org/spreadsheetml/2006/main" count="2351" uniqueCount="521">
  <si>
    <t>630</t>
  </si>
  <si>
    <t>Центральный аппарат</t>
  </si>
  <si>
    <t>95 0 0000</t>
  </si>
  <si>
    <t>95 0 0400</t>
  </si>
  <si>
    <t>Резервные средства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</si>
  <si>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</si>
  <si>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Организация предоставления гражданам субсидий на оплату жилого помещения и коммунальных услуг</t>
  </si>
  <si>
    <t>Обеспечение предоставления гражданам субсидий на оплату жилого помещения и коммунальных услуг</t>
  </si>
  <si>
    <t>Подпрограмма  "Дошкольное образование"</t>
  </si>
  <si>
    <t>310</t>
  </si>
  <si>
    <t>Расходы на выплаты персоналу государственных (муниципальных) органов</t>
  </si>
  <si>
    <t xml:space="preserve">Наименования </t>
  </si>
  <si>
    <t>ЦСР</t>
  </si>
  <si>
    <t>ВР</t>
  </si>
  <si>
    <t>810</t>
  </si>
  <si>
    <t>01 0 0000</t>
  </si>
  <si>
    <t>01 1 0000</t>
  </si>
  <si>
    <t>02 0 0000</t>
  </si>
  <si>
    <t>03 0 0000</t>
  </si>
  <si>
    <t>04 0 0000</t>
  </si>
  <si>
    <t>05 0 0000</t>
  </si>
  <si>
    <t>07 0 0000</t>
  </si>
  <si>
    <t>08 0 0000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</si>
  <si>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</si>
  <si>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</si>
  <si>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</si>
  <si>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200</t>
  </si>
  <si>
    <t>240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</si>
  <si>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</si>
  <si>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</si>
  <si>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Субсидии автономным учреждениям </t>
  </si>
  <si>
    <t>600</t>
  </si>
  <si>
    <t>620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</si>
  <si>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</si>
  <si>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</si>
  <si>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300</t>
  </si>
  <si>
    <t xml:space="preserve">Субсидии бюджетным учреждениям </t>
  </si>
  <si>
    <t>610</t>
  </si>
  <si>
    <t xml:space="preserve">Обеспечение деятельности библиотек </t>
  </si>
  <si>
    <t>Субсидии некоммерческим организациям (за исключением государственных (муниципальных) учреждений)</t>
  </si>
  <si>
    <t>Стипендии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</si>
  <si>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</si>
  <si>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</si>
  <si>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110</t>
  </si>
  <si>
    <t>Расходы на выплаты персоналу казенных учреждений</t>
  </si>
  <si>
    <t>850</t>
  </si>
  <si>
    <t>Уплата налогов, сборов и иных платежей</t>
  </si>
  <si>
    <t>Специальные расходы</t>
  </si>
  <si>
    <t xml:space="preserve">Бюджетные инвестиции </t>
  </si>
  <si>
    <t>400</t>
  </si>
  <si>
    <t>340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</si>
  <si>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</si>
  <si>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Публичные нормативные социальные выплаты гражданам</t>
  </si>
  <si>
    <t>99 0 0101</t>
  </si>
  <si>
    <t>99 0 0102</t>
  </si>
  <si>
    <t>95 0 0100</t>
  </si>
  <si>
    <t xml:space="preserve">В С Е Г О   Р А С Х О Д О В </t>
  </si>
  <si>
    <t>Сумма                    (тыс. рублей)</t>
  </si>
  <si>
    <t>02 0 0159</t>
  </si>
  <si>
    <t>02 0 0101</t>
  </si>
  <si>
    <t>Обеспечение деятельности дворцов и домов культуры</t>
  </si>
  <si>
    <t>02 0 0259</t>
  </si>
  <si>
    <t>Комплектование книжных фондов</t>
  </si>
  <si>
    <t>02 0 0102</t>
  </si>
  <si>
    <t>Совершенствование и развитие библиотечного дела</t>
  </si>
  <si>
    <t>Совершенствование и развитие досуговой деятельности</t>
  </si>
  <si>
    <t>02 0 0201</t>
  </si>
  <si>
    <t>02 0 0301</t>
  </si>
  <si>
    <t xml:space="preserve">Мероприятия в сфере культуры </t>
  </si>
  <si>
    <t>Муниципальная программа Красногорского муниципального района  на 2014-2018 годы "Образование"</t>
  </si>
  <si>
    <t>Капитальные вложения в объекты недвижимого имущества муниципальной собственности</t>
  </si>
  <si>
    <t>Мероприятия по ликвидации очередности в дошкольные образовательные учреждения</t>
  </si>
  <si>
    <t>Муниципальная программа Красногорского муниципального района на 2014-2018 годы "Социальная поддержка населения"</t>
  </si>
  <si>
    <t>Адресная социальная поддержка населения</t>
  </si>
  <si>
    <t>Мероприятия в области социальной поддержки"</t>
  </si>
  <si>
    <t>Доступная среда</t>
  </si>
  <si>
    <t>Муниципальная программа Красногорского муниципального района  на 2014-2018 годы "Физическая культура и спорт"</t>
  </si>
  <si>
    <t>Мероприятия в области физической культуры и спорта</t>
  </si>
  <si>
    <t>05 0 0001</t>
  </si>
  <si>
    <t>05 0 0002</t>
  </si>
  <si>
    <t>Содействие развитию спорта высших достижений</t>
  </si>
  <si>
    <t>05 0 0003</t>
  </si>
  <si>
    <t>Профилактика безнадзорности, наркомании, токсикомании, алкоголизма, правонарушений, преступлений среди несовершеннолетних</t>
  </si>
  <si>
    <t>06 0 0000</t>
  </si>
  <si>
    <t>06 1 0000</t>
  </si>
  <si>
    <t>Субсидии некоммерческим организациям (за исключением государственных (муниципальных)учреждений)</t>
  </si>
  <si>
    <t>Оказание финансовой поддержки социально-ориентированным некоммерческим организациям</t>
  </si>
  <si>
    <t>08 0 0001</t>
  </si>
  <si>
    <t>09 0 0000</t>
  </si>
  <si>
    <t>10 0 0000</t>
  </si>
  <si>
    <t>10 1 0000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</si>
  <si>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</si>
  <si>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</si>
  <si>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 xml:space="preserve">Председатель Контрольно-счетной палаты </t>
  </si>
  <si>
    <t>95 0 0500</t>
  </si>
  <si>
    <t xml:space="preserve">Итого по муниципальным программам </t>
  </si>
  <si>
    <t>99 0 0000</t>
  </si>
  <si>
    <t>Взносы Красногорского муниципального района  в общественные организации, фонды, ассоциации</t>
  </si>
  <si>
    <t>Мероприятия по мобилизационной подготовке</t>
  </si>
  <si>
    <t>99 0 0200</t>
  </si>
  <si>
    <t xml:space="preserve">Пенсия за выслугу лет </t>
  </si>
  <si>
    <t xml:space="preserve">Оплата услуг кредитным организациям по зачислению на счета получателей пенсии за выслугу лет </t>
  </si>
  <si>
    <t>99 0 1001</t>
  </si>
  <si>
    <t>99 0 1002</t>
  </si>
  <si>
    <t xml:space="preserve">Мероприятия в рамках реализации наказов избирателей </t>
  </si>
  <si>
    <t>99 0 2000</t>
  </si>
  <si>
    <t>09 0 0002</t>
  </si>
  <si>
    <t>Установка приборов учета коммунальных ресурсов</t>
  </si>
  <si>
    <t>09 0 0003</t>
  </si>
  <si>
    <t>Финансовая поддержка субъектов малого и среднего предпринимательства</t>
  </si>
  <si>
    <t>08 0 0002</t>
  </si>
  <si>
    <t>08 0 0003</t>
  </si>
  <si>
    <t>08 0 0004</t>
  </si>
  <si>
    <t>Поддержка субъектов малого и среднего предпринимательства в области подготовки, переподготовки и повышения квалификации кадров</t>
  </si>
  <si>
    <t>08 0 0005</t>
  </si>
  <si>
    <t>02 0 0300</t>
  </si>
  <si>
    <t>10 1 0059</t>
  </si>
  <si>
    <t>Библиотеки</t>
  </si>
  <si>
    <t>02 0 0100</t>
  </si>
  <si>
    <t>Дворцы и дома  культуры</t>
  </si>
  <si>
    <t>02 0 0200</t>
  </si>
  <si>
    <t>02 0 0400</t>
  </si>
  <si>
    <t>Организация и проведение мероприятий в сфере культуры</t>
  </si>
  <si>
    <t>Предоставление гражданам субсидий на оплату жилого  помещения и коммунальных услуг</t>
  </si>
  <si>
    <t>Обеспечение деятельности МКУ "Многофункциональный центр предоставления государственных и муниципальных услуг"</t>
  </si>
  <si>
    <t>10 2 0001</t>
  </si>
  <si>
    <t>10 2 0000</t>
  </si>
  <si>
    <t>10 3 0000</t>
  </si>
  <si>
    <t>10 3 0001</t>
  </si>
  <si>
    <t>Техническая инвентаризация и оценка рыночной стоимости объектов и права аренды нежилых помещений</t>
  </si>
  <si>
    <t>10 3 0002</t>
  </si>
  <si>
    <t>Содержание объектов муниципальной казны, не переданных в пользование</t>
  </si>
  <si>
    <t>10 3 0003</t>
  </si>
  <si>
    <t>10 5 0000</t>
  </si>
  <si>
    <t>10 5 0001</t>
  </si>
  <si>
    <t>Муниципальная программа Красногорского муниципального района на 2014-2018 годы "Дети и молодёжь"</t>
  </si>
  <si>
    <t>Подпрограмма "Организация отдыха, оздоровления, занятости детей и молодёжи Красногорского муниципального района в свободное от учёбы время в 2014-2018 годах"</t>
  </si>
  <si>
    <t>Организация безопасности детского и молодёжного отдыха</t>
  </si>
  <si>
    <t>Подпрограмма "Молодое поколение"</t>
  </si>
  <si>
    <t>06 2 0000</t>
  </si>
  <si>
    <t>Гражданско-патриотическое воспитание детей и молодёжи</t>
  </si>
  <si>
    <t>Духовно-нравственное воспитание детей и молодёжи</t>
  </si>
  <si>
    <t>Поддержка молодёжных творческих инициатив</t>
  </si>
  <si>
    <t>Обеспечение деятельности учреждения по работе с молодёжью</t>
  </si>
  <si>
    <t>04 0 0200</t>
  </si>
  <si>
    <t>04 0 0300</t>
  </si>
  <si>
    <t>04 0 0400</t>
  </si>
  <si>
    <t>04 0 0100</t>
  </si>
  <si>
    <t>04 0 0101</t>
  </si>
  <si>
    <t>04 0 0102</t>
  </si>
  <si>
    <t>Единовременное пособие при рождении ребёнка</t>
  </si>
  <si>
    <t>04 0 0103</t>
  </si>
  <si>
    <t>04 0 0104</t>
  </si>
  <si>
    <t>04 0 0105</t>
  </si>
  <si>
    <t>Ежемесячное вознаграждение лицам, ушедшим на заслуженный отдых из организаций бюджетной сферы, имеющим почётные звания Российской Федерации</t>
  </si>
  <si>
    <t>04 0 0106</t>
  </si>
  <si>
    <t>04 0 0107</t>
  </si>
  <si>
    <t>04 0 0108</t>
  </si>
  <si>
    <t>Оказание материальной помощи на лекарственное обеспечение отдельным категориям граждан</t>
  </si>
  <si>
    <t>04 0 0109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</si>
  <si>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</si>
  <si>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Бюджетные инвестиции</t>
  </si>
  <si>
    <t>01 1 4001</t>
  </si>
  <si>
    <t>Резервный фонд</t>
  </si>
  <si>
    <t>Организация отдыха детей и молодежи</t>
  </si>
  <si>
    <t>Организация занятости детей и молодежи</t>
  </si>
  <si>
    <t>06 1 0001</t>
  </si>
  <si>
    <t>06 1 0002</t>
  </si>
  <si>
    <t>06 1 0003</t>
  </si>
  <si>
    <t>06 2 0001</t>
  </si>
  <si>
    <t>06 2 0002</t>
  </si>
  <si>
    <t>06 2 0003</t>
  </si>
  <si>
    <t>06 1 0159</t>
  </si>
  <si>
    <t>06 2 0004</t>
  </si>
  <si>
    <t>04 0 0110</t>
  </si>
  <si>
    <t xml:space="preserve">Другие непрограммные расходы  </t>
  </si>
  <si>
    <t>Субсидии некоммерческих организациям (за исключением государственных (муниципальных) учреждений)</t>
  </si>
  <si>
    <t>Подпрограмма "Снижение административных барьеров, повышение качества и доступности  предоставления государственных и муниципальных услуг"</t>
  </si>
  <si>
    <t xml:space="preserve">Муниципальная программа Красногорского муниципального района на 2014-2018 годы "Развитие малого и среднего предпринимательства" </t>
  </si>
  <si>
    <t xml:space="preserve">Муниципальная программа Красногорского муниципального района на 2014-2018 годы "Безопасность населения" </t>
  </si>
  <si>
    <t xml:space="preserve">Муниципальная программа Красногорского муниципального района на 2014-2018 годы "Культура" </t>
  </si>
  <si>
    <t>Муниципальная программа  Красногорского муниципального района на 2014-2018 годы "Эффективное управление"</t>
  </si>
  <si>
    <t>120</t>
  </si>
  <si>
    <t>Создание и обеспечение условий для деятельности организаций, образующих инфраструктуру поддержки субъектов малого и среднего предпринимательства</t>
  </si>
  <si>
    <t>Премии и гранты</t>
  </si>
  <si>
    <t>350</t>
  </si>
  <si>
    <t xml:space="preserve">Муниципальная программа  Красногорского муниципального района на 2014-2018 годы "Энергосбережение" </t>
  </si>
  <si>
    <t>Ежемесячные компенсационные выплаты лицам, удостоенным звания "Почётный гражданин"</t>
  </si>
  <si>
    <t>Доплаты к пенсии неработающим гражданам, занимавшим высшие руководящие должности в исполкоме Красногорского горсовета более 5 лет, ушедшим на пенсию по старости до 01.09.1995г.</t>
  </si>
  <si>
    <t>Кадровое обеспечение учреждений,  организовывающих отдых, оздоровление, занятость детей и молодёжи, подготовка специалистов по организации отдыха, оздоровления, занятости детей и молодёжи</t>
  </si>
  <si>
    <t>Профилактика терроризма и экстремизма</t>
  </si>
  <si>
    <t>Информационно-консультативная поддержка субъектов малого и среднего предпринимательства</t>
  </si>
  <si>
    <t>Оказание единовременной материальной помощи в денежной форме:  малоимущим пенсионерам (старше 60 лет); малоимущим инвалидам; малоимущим одиноко проживающим неработающим пенсионерам, оказавшимся в трудной жизненной ситуации; малоимущим многодетным семьям; малоимущим неполным семьям; малоимущим семьям, имеющим детей-инвалидов</t>
  </si>
  <si>
    <t xml:space="preserve">Оказание материальной помощи семьям, имеющим несовершеннолетних детей, оказавшихся  в трудной жизненной ситуации; детям (от 14 лет),оказавшимся в трудной жизненной ситуации; неработающим пенсионерам, оказавшимся в трудной жизненной ситуации </t>
  </si>
  <si>
    <t xml:space="preserve">Единовременная материальная помощь участникам Великой Отечественной Войны;  лицам, награждённым знаком "Жителю блокадного Ленинграда" ;бывшим несовершеннолетним узникам концлагерей, гетто, других мест принудительного содержания, созданных фашистами и их союзниками в период Второй мировой войны; вдовам(вдовцам) участников Великой Отечественной войны, не вступившим в повторный брак, в связи с празднованием годовщины Победы в Великой Отечественной войне 1941-1945гг. </t>
  </si>
  <si>
    <t>Единовременная материальная помощь :учащимся и выпускникам общеобразовательных, средних специальных и высших учебных заведений, в отношении которых прекращена опека(попечительство) по возрасту; детям-сиротам, детям, оставшимся без попечения родителей, а также лицам из числа детей-сирот и детей оставшимся без попечения родителей, в возрасте от 18 до 23 лет, являющимся выпускниками государственных учреждений (детских домов,интернатов,приютов и т.д.), на обустройство по новому месту жительства</t>
  </si>
  <si>
    <t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</t>
  </si>
  <si>
    <t>05 0 0005</t>
  </si>
  <si>
    <t>Начальник финансового управления</t>
  </si>
  <si>
    <t>Н.А.Гереш</t>
  </si>
  <si>
    <t>Заместитель председателя Совета депутатов муниципального района</t>
  </si>
  <si>
    <t>95 0 1000</t>
  </si>
  <si>
    <t>Приобретение, формирование, постановка на государственный кадастровый учет земельных участков</t>
  </si>
  <si>
    <t>Расходы бюджета Красногорского муниципального района на 2015 год по целевым статьям (муниципальным программам Красногорского муниципального района и непрограммным направлениям деятельности), группам и подгруппам видов расходов классификации расходов бюджетов</t>
  </si>
  <si>
    <t>Установка энергосберегающих светильников и приобретение энергосберегающих ламп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</si>
  <si>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</si>
  <si>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</si>
  <si>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</si>
  <si>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</si>
  <si>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 для обеспечения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</si>
  <si>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</si>
  <si>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</si>
  <si>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</si>
  <si>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</si>
  <si>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</si>
  <si>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</si>
  <si>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</si>
  <si>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</si>
  <si>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</si>
  <si>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Подпрограмма "Развитие муниципальной службы"</t>
  </si>
  <si>
    <t>Подпрограмма "Развитие архивного дела"</t>
  </si>
  <si>
    <t>10 5 6069</t>
  </si>
  <si>
    <t>Подпрограмма "Развитие потребительского рынка"</t>
  </si>
  <si>
    <t>10 6 0000</t>
  </si>
  <si>
    <t>10 6 0001</t>
  </si>
  <si>
    <t>Подпрограмма "Территориальное развитие"</t>
  </si>
  <si>
    <t>10 8 0000</t>
  </si>
  <si>
    <t>10 9 0000</t>
  </si>
  <si>
    <t>111</t>
  </si>
  <si>
    <t>112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</si>
  <si>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</si>
  <si>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</si>
  <si>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99 0 0104</t>
  </si>
  <si>
    <t>Резерв на функционирование новой сети</t>
  </si>
  <si>
    <t>99 0 7000</t>
  </si>
  <si>
    <t>870</t>
  </si>
  <si>
    <t>10 9 0001</t>
  </si>
  <si>
    <t>Муниципальная программа  Красногорского муниципального района на 2015-2019 годы "Развитие транспортной системы"</t>
  </si>
  <si>
    <t>11 0 0000</t>
  </si>
  <si>
    <t>12 0 0000</t>
  </si>
  <si>
    <t>13 0 0000</t>
  </si>
  <si>
    <t>Муниципальная программа  Красногорского муниципального района на 2015-2019 годы "Экология и окружающая среда"</t>
  </si>
  <si>
    <t>14 0 0000</t>
  </si>
  <si>
    <t>15 0 0000</t>
  </si>
  <si>
    <t>Создание и развитие системы предоставления государственных и муниципальных услуг</t>
  </si>
  <si>
    <t>10 1 0001</t>
  </si>
  <si>
    <t>Мероприятия в сфере развития муниципальной службы</t>
  </si>
  <si>
    <t>Подпрограмма "Управление муниципальным имуществом и земельными ресурсами"</t>
  </si>
  <si>
    <t>Мероприятия в сфере архивного дела</t>
  </si>
  <si>
    <t>Содержание кладбищ</t>
  </si>
  <si>
    <t>Обеспечение подготовки нормативов градостроительного проектирования</t>
  </si>
  <si>
    <t>10 8 0001</t>
  </si>
  <si>
    <t>01 1 2000</t>
  </si>
  <si>
    <t>Мероприятия в области дошкольного образования</t>
  </si>
  <si>
    <t>01 1 2100</t>
  </si>
  <si>
    <t>Ремонт зданий, благоустройство территорий и укрепление материально-технической базы  муниципальных дошкольных образовательных учреждений</t>
  </si>
  <si>
    <t>01 1 2101</t>
  </si>
  <si>
    <t>01 1 2102</t>
  </si>
  <si>
    <t>Прочие мероприятия в области образования</t>
  </si>
  <si>
    <t>01 1 2111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</si>
  <si>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</si>
  <si>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</si>
  <si>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</t>
  </si>
  <si>
    <t>01 1 6211</t>
  </si>
  <si>
    <t>Финансовое обеспечение получения гражданами дошкольного образования в частных дошкольных образовательных организациях 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</si>
  <si>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01 1 6212</t>
  </si>
  <si>
    <t>01 1 6214</t>
  </si>
  <si>
    <t>01 1 6233</t>
  </si>
  <si>
    <t>Обеспечение деятельности дошкольных образовательных учреждений</t>
  </si>
  <si>
    <t>01 1 7159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</si>
  <si>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</si>
  <si>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</si>
  <si>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Итого внепрограммных расходов</t>
  </si>
  <si>
    <t xml:space="preserve">Прочая закупка товаров, работ и услуг для обеспечения государственных (муниципальных) нужд </t>
  </si>
  <si>
    <t>Фонд оплаты труда казённых учреждений и взносы по обязательному социальному страхованию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</si>
  <si>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</si>
  <si>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</si>
  <si>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Уплата налогов на имущество организаций и земельного налога</t>
  </si>
  <si>
    <t>Иные выплаты персоналу государственных (муниципальных) органов за исключением фонда оплаты труда</t>
  </si>
  <si>
    <t xml:space="preserve">02 0 0400  </t>
  </si>
  <si>
    <t>02 0 0500</t>
  </si>
  <si>
    <t>02 0 0501</t>
  </si>
  <si>
    <t>02 0 2000</t>
  </si>
  <si>
    <t xml:space="preserve">Обеспечение деятельности методических центров, централизованных бухгалтерий в области культуры   </t>
  </si>
  <si>
    <t>02 0 8159</t>
  </si>
  <si>
    <t xml:space="preserve">Иные выплаты персоналу казённых учреждений за исключением фонда оплаты труда </t>
  </si>
  <si>
    <t xml:space="preserve">Фонд оплаты труда государственных (муниципальных) органов и взносы по обязательному социальному страхованию </t>
  </si>
  <si>
    <t>Совершенствование и развитие объектов культурного наследия</t>
  </si>
  <si>
    <t>Обеспечение деятельности объектов культурного наследия</t>
  </si>
  <si>
    <t>02 0 0589</t>
  </si>
  <si>
    <t xml:space="preserve">02 0 8159  </t>
  </si>
  <si>
    <t>Подпрограмма  "Общее образование"</t>
  </si>
  <si>
    <t>01 2 0000</t>
  </si>
  <si>
    <t>01 2 2000</t>
  </si>
  <si>
    <t>Мероприятия в области общего образования</t>
  </si>
  <si>
    <t>01 2 2100</t>
  </si>
  <si>
    <t>Ремонт зданий, благоустройство территорий и укрепление материально-технической базы  муниципальных образовательных учреждений</t>
  </si>
  <si>
    <t>01 2 2101</t>
  </si>
  <si>
    <t xml:space="preserve">Обеспечение учащихся питанием </t>
  </si>
  <si>
    <t>01 2 2102</t>
  </si>
  <si>
    <t>Прочие мероприятия в области общего образования</t>
  </si>
  <si>
    <t>01 2 2111</t>
  </si>
  <si>
    <t>01 2 4001</t>
  </si>
  <si>
    <t>01 2 6220</t>
  </si>
  <si>
    <t>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</si>
  <si>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01 2 6221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</si>
  <si>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</t>
  </si>
  <si>
    <t>01 2 6222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</si>
  <si>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</si>
  <si>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>01 2 6225</t>
  </si>
  <si>
    <t>Обеспечение подвоза обучающихся к месту обучения в муниципальные организации в Московской области, расположенные в сельской местности</t>
  </si>
  <si>
    <t>01 2 6227</t>
  </si>
  <si>
    <t xml:space="preserve">Обеспечение деятельности школ-детских садов, школ начальных, неполных средних и средних     </t>
  </si>
  <si>
    <t>01 2 7259</t>
  </si>
  <si>
    <t xml:space="preserve">Обеспечение деятельности учреждений, обеспечивающих предоставление услуг в сфере образования (ППМС)     </t>
  </si>
  <si>
    <t>01 2 7459</t>
  </si>
  <si>
    <t>Подпрограмма "Дополнительное образование, воспитание и социализация детей в сфере образования"</t>
  </si>
  <si>
    <t>01 3 0000</t>
  </si>
  <si>
    <t>01 3 2000</t>
  </si>
  <si>
    <t>Мероприятия в области дополнительного образования</t>
  </si>
  <si>
    <t>01 3 2100</t>
  </si>
  <si>
    <t>01 3 2101</t>
  </si>
  <si>
    <t>Прочие мероприятия в области дополнительного образования</t>
  </si>
  <si>
    <t>01 3 2111</t>
  </si>
  <si>
    <t>Осуществление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</si>
  <si>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01 3 6068</t>
  </si>
  <si>
    <t>Обеспечение деятельности учреждений по внешкольной работе с детьми, подведомственных Управлению образования</t>
  </si>
  <si>
    <t>01 3 7359</t>
  </si>
  <si>
    <t>Содержание учреждений по внешкольной работе с детьми, подведомственных Комитету по физической культуре и спорту</t>
  </si>
  <si>
    <t>01 3 7600</t>
  </si>
  <si>
    <t>Мероприятия в учреждениях по внешкольной работе с детьми, подведомственных Комитету по физической культуре и спорту</t>
  </si>
  <si>
    <t>01 3 7601</t>
  </si>
  <si>
    <t>Обеспечение деятельности учреждений по внешкольной работе с детьми, подведомственных Комитету по физической культуре и спорту</t>
  </si>
  <si>
    <t>01 3 7659</t>
  </si>
  <si>
    <t>Содержание учреждений по внешкольной работе с детьми, подведомственных Управлению по культуре и делам молодежи</t>
  </si>
  <si>
    <t>01 3 7700</t>
  </si>
  <si>
    <t>Мероприятия в учреждениях по внешкольной работе с детьми, подведомственных Управлению по культуре и делам молодежи</t>
  </si>
  <si>
    <t>01 3 7701</t>
  </si>
  <si>
    <t>Обеспечение деятельности учреждений по внешкольной работе с детьми, подведомственных Управлению по культуре и делам молодежи</t>
  </si>
  <si>
    <t>01 3 7759</t>
  </si>
  <si>
    <t>Подпрограмма "Обеспечение реализации программы"</t>
  </si>
  <si>
    <t>01 4 0000</t>
  </si>
  <si>
    <t>01 4 0400</t>
  </si>
  <si>
    <t>Мероприятия в области образования</t>
  </si>
  <si>
    <t>01 4 2110</t>
  </si>
  <si>
    <t>01 4 2111</t>
  </si>
  <si>
    <t xml:space="preserve">Обеспечение деятельности методических центров, централизованных бухгалтерий в области образования   </t>
  </si>
  <si>
    <t>01 4 7559</t>
  </si>
  <si>
    <t>Иные пенсии, социальные доплаты к пенсиям</t>
  </si>
  <si>
    <t>Оказание материальной помощи отдельным категориям граждан на возмещение расходов по зубопротезированию</t>
  </si>
  <si>
    <t>04 0 0111</t>
  </si>
  <si>
    <t>Оказание материальной помощи отдельным категориям граждан на возмещение расходов по приобретению слуховых аппаратов</t>
  </si>
  <si>
    <t>04 0 0112</t>
  </si>
  <si>
    <t>Социальные выплаты гражданам, кроме публичных нормативных социальных выплат</t>
  </si>
  <si>
    <t>04 0 6140</t>
  </si>
  <si>
    <t>04 0 6141</t>
  </si>
  <si>
    <t>313</t>
  </si>
  <si>
    <t>04 0 6142</t>
  </si>
  <si>
    <t>15 0 0001</t>
  </si>
  <si>
    <t>Муниципальная программа  Красногорского муниципального района на 2015-2019 годы "Информирование населения о деятельности органов местного самоуправления Красногорского муниципального района Московской области""</t>
  </si>
  <si>
    <t>Субсидии юридическим лицам (кроме некоммерческих организаций),индивидуальным предпринимателям, физическим лицам</t>
  </si>
  <si>
    <t>15 0 0002</t>
  </si>
  <si>
    <t>Размещение информации о деятельности органов местного самоуправления в СМИ</t>
  </si>
  <si>
    <t>Социальная реклама</t>
  </si>
  <si>
    <t>07 1 0001</t>
  </si>
  <si>
    <t>07 1 0003</t>
  </si>
  <si>
    <t>07 1 0004</t>
  </si>
  <si>
    <t>07 2 0004</t>
  </si>
  <si>
    <t>07 2 0001</t>
  </si>
  <si>
    <t>07 2 0002</t>
  </si>
  <si>
    <t>Обеспечение деятельности  МКУ "ЕДДС"</t>
  </si>
  <si>
    <t>07 2 0003</t>
  </si>
  <si>
    <t>07 2 0005</t>
  </si>
  <si>
    <t>Мероприятия по гражданской обороне</t>
  </si>
  <si>
    <t>Подпрограмма "Обеспечение жильём детей-сирот и детей, оставшихся без попечения родителей, а также лиц из их числа"</t>
  </si>
  <si>
    <t>14 4 0000</t>
  </si>
  <si>
    <t>Бюджетные инвестиции на приобретение объектов недвижимого имущества в государственную (муниципальную) собственность</t>
  </si>
  <si>
    <t>14 4 5082</t>
  </si>
  <si>
    <t>13 0 0001</t>
  </si>
  <si>
    <t>Мероприятия в области охраны окружающей среды</t>
  </si>
  <si>
    <t>Ремонт и развитие материально-технической базы в муниципальных спортивно-оздоровительных учреждениях</t>
  </si>
  <si>
    <t>Субсидии автономным учреждениям</t>
  </si>
  <si>
    <t>Создание условий для занятий физической культурой и спортом для граждан с ограниченными возможностями здоровья</t>
  </si>
  <si>
    <t xml:space="preserve">Субсидии некоммерческим организациям (за исключением государственных (муниципальных) учреждений) </t>
  </si>
  <si>
    <t>05 0 1159</t>
  </si>
  <si>
    <t>Мероприятия в рамках реализации наказов избирателей</t>
  </si>
  <si>
    <t>05 0 2000</t>
  </si>
  <si>
    <t>Создание и поддержание в сети Интернет сайта</t>
  </si>
  <si>
    <t>05 0 0006</t>
  </si>
  <si>
    <t>Обеспечение деятельности учреждений в области физической культуры и спорта</t>
  </si>
  <si>
    <t>Создание условий для оказания медицинской помощи населению Красногорского муниципального района</t>
  </si>
  <si>
    <t>Социальная поддержка отдельных категорий работников государственных лечебных учреждений Московской области, расположенных на территории Красногорского муниципального района</t>
  </si>
  <si>
    <t>Ремонтные работы в государственных лечебных учреждениях Московской области, расположенных на территории Красногорского муниципального района</t>
  </si>
  <si>
    <t>Пособия, компенсации и иные социальные выплаты гражданам, кроме публичных нормативных обязательств</t>
  </si>
  <si>
    <t>03 0 0001</t>
  </si>
  <si>
    <t>03 0 0002</t>
  </si>
  <si>
    <t>Организация сбора и вывоза бытовых отходов и мусора</t>
  </si>
  <si>
    <t>540</t>
  </si>
  <si>
    <t>99 0 0503</t>
  </si>
  <si>
    <t>Иные межбюджетные трансферты</t>
  </si>
  <si>
    <t>Создание условий для массового отдыха жителей</t>
  </si>
  <si>
    <t>99 0 0504</t>
  </si>
  <si>
    <t>Создание, содержание и организация деятельности аварийно-спасательных служб</t>
  </si>
  <si>
    <t>Обеспечение безопасности людей на водных объектах</t>
  </si>
  <si>
    <t>07 2 0059</t>
  </si>
  <si>
    <t>Организация электро-, тепло-, газо- и водоснабжения и водоотведения</t>
  </si>
  <si>
    <t>Подпрограмма "Профилактика преступлений и иных правонарушений"</t>
  </si>
  <si>
    <t>07 1 0000</t>
  </si>
  <si>
    <t xml:space="preserve">Профилактика правонарушений </t>
  </si>
  <si>
    <t>07 2 0000</t>
  </si>
  <si>
    <t xml:space="preserve">Организация транспортного обслуживания населения Красногорского муниципального района </t>
  </si>
  <si>
    <t>11 0 0001</t>
  </si>
  <si>
    <t>11 0 0002</t>
  </si>
  <si>
    <t>Межбюджетные трансферты</t>
  </si>
  <si>
    <t>11 0 0003</t>
  </si>
  <si>
    <t>11 0 0004</t>
  </si>
  <si>
    <t>Мероприятия в сфере безопасности дорожного движения</t>
  </si>
  <si>
    <t>05 0 6413</t>
  </si>
  <si>
    <t>500</t>
  </si>
  <si>
    <t>Строительство ФОК в рамках реализации государственной программы Московской области "Спорт Подмосковья" на 2014-2018 годы"</t>
  </si>
  <si>
    <t>Муниципальная программа КМР на 2015-2019 годы  «Содействие развитию здравоохранения на территории Красногорского муниципального района»</t>
  </si>
  <si>
    <t>Муниципальная программа  Красногорского муниципального района на 2015-2019 годы "Содержание и развитие жилищно-коммунального хозяйства"</t>
  </si>
  <si>
    <t>Содержание автомобильных дорог общего пользования</t>
  </si>
  <si>
    <t>Содержание внутриквартальных дорог</t>
  </si>
  <si>
    <t>Бюджетные инвестиции в строительство детских дошкольных учреждений муниципальной собственности</t>
  </si>
  <si>
    <t>01 1 4000</t>
  </si>
  <si>
    <t>01 1 4002</t>
  </si>
  <si>
    <t>ПИР и строительство детского сада на 280 мест по ул. Лесная</t>
  </si>
  <si>
    <t>01 1 4003</t>
  </si>
  <si>
    <t>01 1 4004</t>
  </si>
  <si>
    <t>Строительство прочих дошкольных учреждений</t>
  </si>
  <si>
    <t>01 1 4005</t>
  </si>
  <si>
    <t>ПИР и строительство детского сада на 340 мест по ул. Большая Комсомольская,д.13</t>
  </si>
  <si>
    <t>ПИР и строительство детского сада на 320 мест по ул. Пионерская, д. 25</t>
  </si>
  <si>
    <t>ПИР и строительство детского сада на 240  мест в                                                    п. Нахабино, "Турецкий городок"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</si>
  <si>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</si>
  <si>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Пособия, компенсации, меры социальной поддержки по публичным нормативным обязательствам</t>
  </si>
  <si>
    <t>Использование и сохранение объектов культурного наследия</t>
  </si>
  <si>
    <t>Оказание материальной помощи в натуральной форме и оплата предоставленных услуг социально-незащищенным категориям населения</t>
  </si>
  <si>
    <t>Подпрограмма "Гражданская оборона, защита населения и территории от чрезвычайных ситуаций природного и техногенного характера, обеспечение пожарной безопасности людей на водных объектах""</t>
  </si>
  <si>
    <t>Подпрограмма "Развитие информационно-коммуникационных технологий для повышения качества муниципального управления и создания благоприятных условий ведения бизнеса""</t>
  </si>
  <si>
    <t>Мероприятия по развитию информационно-коммуникационных технологий</t>
  </si>
  <si>
    <t>НДС с сумм оплаты права на установку и эксплуатацию рекламных конструкций и платы за установку и эксплуатацию рекламных конструкций</t>
  </si>
  <si>
    <t>Бюджетные инвестиции в строительство общеобразовательных учреждений муниципальной собственности</t>
  </si>
  <si>
    <t>Проведение работ по созданию системы защиты персональных данных МФЦ предоставления государственных и муниципальных услуг</t>
  </si>
  <si>
    <t>10 1 6013</t>
  </si>
  <si>
    <t>Закупка компьютерного, серверного оборудования, программного обеспечения, оргтехники</t>
  </si>
  <si>
    <t>10 1 6014</t>
  </si>
  <si>
    <t>10 1 6066</t>
  </si>
  <si>
    <t>Оснащение помещений МФЦ предметами мебели и иными предметами бытового назначения</t>
  </si>
  <si>
    <t>10 1 6067</t>
  </si>
  <si>
    <t>99 0 0300</t>
  </si>
  <si>
    <t>99 0 1003</t>
  </si>
  <si>
    <t>Оуществление мер по противодействию коррупции</t>
  </si>
  <si>
    <t>99 0 1010</t>
  </si>
  <si>
    <t>Оказание поддержки социально ориентированным некоммерческим организациям в пределах полномочий</t>
  </si>
  <si>
    <t>Мероприятия по предупреждению чрезвычайных ситуаций</t>
  </si>
  <si>
    <t>Предоставление помещения для работы на обслуживаемом административном участке и жилого помещения сотруднику, замещающему должность уполномоченного участкового полиции</t>
  </si>
  <si>
    <t>Муниципальная программа  Красногорского муниципального района на 2015-2019 годы "Жилище"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</si>
  <si>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</si>
  <si>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320</t>
  </si>
  <si>
    <t>321</t>
  </si>
  <si>
    <t xml:space="preserve">Осуществление государственных полномочий в соответствии с Законом МО №107/2014-ОЗ </t>
  </si>
  <si>
    <t>95 0 6070</t>
  </si>
  <si>
    <t>412</t>
  </si>
  <si>
    <t>03 0 0003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</si>
  <si>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</si>
  <si>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</si>
  <si>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на приобретение объектов недвижимого имущества в государственную (муниципальную) собственность </t>
  </si>
  <si>
    <t>Содействие в формировании дорожных фондов сельских поселений</t>
  </si>
  <si>
    <t>11 0 0005</t>
  </si>
  <si>
    <t>Социальная поддержка беременных женщин, кормящих матерей, детей в  возрасте до трех лет</t>
  </si>
  <si>
    <t>03 0 6208</t>
  </si>
  <si>
    <t>12 0 0001</t>
  </si>
  <si>
    <t>14 3 0000</t>
  </si>
  <si>
    <t>14 3 0001</t>
  </si>
  <si>
    <t>Мероприятия по обеспечению жильем молодых семей</t>
  </si>
  <si>
    <t>Подпрограмма "Обеспечение жильем молодых семей"</t>
  </si>
  <si>
    <t>Выборы депутатов представительного органа местного самоуправления</t>
  </si>
  <si>
    <t>99 0 0103</t>
  </si>
  <si>
    <t>Выплата грантов Губернатора Московской области лучшим общеобразовательным организациям в Московской области</t>
  </si>
  <si>
    <t>01 2 6244</t>
  </si>
  <si>
    <t>99 0 0501</t>
  </si>
  <si>
    <t>Осуществление  полномочий в соответствии с жилищным законодательством</t>
  </si>
  <si>
    <t>Оплата судебных исков и расходов</t>
  </si>
  <si>
    <t>99 0 0105</t>
  </si>
  <si>
    <t>Софинансирование расходов на организацию деятельности МФЦ предоставления государственных и муниципальных услуг</t>
  </si>
  <si>
    <t>10 1 6065</t>
  </si>
  <si>
    <t>Сохранение объектов культурного наследия</t>
  </si>
  <si>
    <t>99 0 0801</t>
  </si>
  <si>
    <t xml:space="preserve">Дополнительные мероприятия по развитию жилищно-коммунального хозяйства и социально-культурной сферы
</t>
  </si>
  <si>
    <t>01 2 0440</t>
  </si>
  <si>
    <t>01 3 0440</t>
  </si>
  <si>
    <t>Мероприятия по организации отдыха детей в каникулярное время</t>
  </si>
  <si>
    <t>06 2 6219</t>
  </si>
  <si>
    <t>05 0 0440</t>
  </si>
  <si>
    <t>06 1 0440</t>
  </si>
  <si>
    <t>02 0 0440</t>
  </si>
  <si>
    <t>10 7 0000</t>
  </si>
  <si>
    <t>Обеспечение деятельности МКУ "Красногорский цетр торгов"</t>
  </si>
  <si>
    <t>10 7 0059</t>
  </si>
  <si>
    <t>Подпрограмма "Содействие развитию предпринимательства и привлечению инвестиций"</t>
  </si>
  <si>
    <t>Ремонт помещений, предназначенных для размещения МФЦ предоставления государственных и муниципальных услуг</t>
  </si>
  <si>
    <t>Нормативно-правовое и организационное обеспечение развития малого и среднего предпринимательства</t>
  </si>
  <si>
    <t>Капитальный ремонт жилого фонда</t>
  </si>
  <si>
    <t>12 0 0002</t>
  </si>
  <si>
    <t>10 1 6063</t>
  </si>
  <si>
    <t>Комплектование книжных фондов за счёт средств ФБ</t>
  </si>
  <si>
    <t>02 0 5144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</si>
  <si>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</t>
  </si>
  <si>
    <t>01 1 6213</t>
  </si>
  <si>
    <t xml:space="preserve">Мероприятия по оборудованию помещения нового филиала МОУДОД "КДХШ" </t>
  </si>
  <si>
    <t>01 3 7702</t>
  </si>
  <si>
    <t>Мероприятия в целях ликвидации второй смены в муниципальных образовательных организациях в рамках программы Красногорского муниципального района на 2014-2018 годы "Образование"</t>
  </si>
  <si>
    <t>01 2 2103</t>
  </si>
  <si>
    <t>Закупка компьютерного, серверного оборудования, программного обеспечения, оргтехники для удаленных рабочих мест МФЦ</t>
  </si>
  <si>
    <t>10 1 6062</t>
  </si>
  <si>
    <t xml:space="preserve">Проведение работ по созданию системы защиты персональных данных удаленных рабочих мест МФЦ </t>
  </si>
  <si>
    <t>Оснащение удаленных рабочих мест МФЦ предметами мебели и иными предметами бытового назначения</t>
  </si>
  <si>
    <t>10 1 6064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</si>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</sst>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8" x14ac:knownFonts="1">
    <font>
      <sz val="10"/>
      <name val="Arial Cyr"/>
      <charset val="204"/>
    </font>
    <font>
      <sz val="10.5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2"/>
      <color indexed="12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8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1"/>
      <color indexed="8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indexed="8"/>
      <name val="Times New Roman Cyr"/>
      <charset val="204"/>
    </font>
    <font>
      <b/>
      <i/>
      <sz val="12"/>
      <name val="Times New Roman Cyr"/>
      <charset val="204"/>
    </font>
    <font>
      <i/>
      <sz val="12"/>
      <color indexed="8"/>
      <name val="Times New Roman Cyr"/>
      <charset val="204"/>
    </font>
    <font>
      <i/>
      <sz val="12"/>
      <name val="Times New Roman Cyr"/>
      <charset val="204"/>
    </font>
    <font>
      <i/>
      <sz val="12"/>
      <name val="Times New Roman Cyr"/>
      <family val="1"/>
      <charset val="204"/>
    </font>
    <font>
      <b/>
      <sz val="11"/>
      <color theme="0" tint="-0.14999847407452621"/>
      <name val="Times New Roman Cyr"/>
      <family val="1"/>
      <charset val="204"/>
    </font>
    <font>
      <b/>
      <sz val="14"/>
      <color indexed="8"/>
      <name val="Times New Roman CYR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b/>
      <sz val="14"/>
      <color indexed="8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4"/>
      <color indexed="8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3"/>
      <name val="Times New Roman Cyr"/>
      <charset val="204"/>
    </font>
    <font>
      <b/>
      <i/>
      <sz val="13"/>
      <color indexed="8"/>
      <name val="Times New Roman Cyr"/>
      <charset val="204"/>
    </font>
    <font>
      <sz val="13"/>
      <color indexed="8"/>
      <name val="Times New Roman Cyr"/>
      <charset val="204"/>
    </font>
    <font>
      <b/>
      <sz val="14"/>
      <name val="Times New Roman Cyr"/>
      <charset val="204"/>
    </font>
    <font>
      <sz val="13"/>
      <name val="Times New Roman Cyr"/>
      <charset val="204"/>
    </font>
    <font>
      <b/>
      <sz val="13"/>
      <color indexed="8"/>
      <name val="Times New Roman Cyr"/>
      <charset val="204"/>
    </font>
    <font>
      <b/>
      <sz val="13"/>
      <name val="Times New Roman Cyr"/>
      <charset val="204"/>
    </font>
    <font>
      <b/>
      <sz val="13"/>
      <color indexed="8"/>
      <name val="Times New Roman Cyr"/>
      <family val="1"/>
      <charset val="204"/>
    </font>
    <font>
      <b/>
      <i/>
      <sz val="10"/>
      <name val="Times New Roman Cyr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20" fillId="0" borderId="0"/>
    <xf numFmtId="0" fontId="7" fillId="0" borderId="0"/>
  </cellStyleXfs>
  <cellXfs count="195">
    <xf numFmtId="0" fontId="0" fillId="0" borderId="0" xfId="0"/>
    <xf numFmtId="0" fontId="6" fillId="0" borderId="0" xfId="0" applyFont="1" applyFill="1"/>
    <xf numFmtId="0" fontId="3" fillId="0" borderId="0" xfId="0" applyFont="1" applyFill="1"/>
    <xf numFmtId="0" fontId="1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49" fontId="18" fillId="0" borderId="0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horizontal="center" wrapText="1"/>
    </xf>
    <xf numFmtId="49" fontId="21" fillId="0" borderId="1" xfId="0" applyNumberFormat="1" applyFont="1" applyFill="1" applyBorder="1" applyAlignment="1">
      <alignment horizontal="center" wrapText="1"/>
    </xf>
    <xf numFmtId="49" fontId="24" fillId="0" borderId="1" xfId="0" applyNumberFormat="1" applyFont="1" applyFill="1" applyBorder="1" applyAlignment="1">
      <alignment horizontal="center" wrapText="1"/>
    </xf>
    <xf numFmtId="49" fontId="23" fillId="0" borderId="1" xfId="0" applyNumberFormat="1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wrapText="1"/>
    </xf>
    <xf numFmtId="0" fontId="14" fillId="0" borderId="1" xfId="0" quotePrefix="1" applyFont="1" applyFill="1" applyBorder="1" applyAlignment="1">
      <alignment horizontal="center"/>
    </xf>
    <xf numFmtId="0" fontId="23" fillId="0" borderId="1" xfId="0" quotePrefix="1" applyFont="1" applyFill="1" applyBorder="1" applyAlignment="1">
      <alignment horizontal="center"/>
    </xf>
    <xf numFmtId="0" fontId="21" fillId="0" borderId="1" xfId="0" quotePrefix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49" fontId="16" fillId="0" borderId="1" xfId="0" quotePrefix="1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16" fillId="0" borderId="1" xfId="0" quotePrefix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wrapText="1"/>
    </xf>
    <xf numFmtId="49" fontId="17" fillId="0" borderId="0" xfId="0" applyNumberFormat="1" applyFont="1" applyFill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1" fillId="0" borderId="1" xfId="0" applyNumberFormat="1" applyFont="1" applyFill="1" applyBorder="1" applyAlignment="1">
      <alignment horizontal="left" vertical="top" wrapText="1"/>
    </xf>
    <xf numFmtId="0" fontId="28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wrapText="1"/>
    </xf>
    <xf numFmtId="49" fontId="29" fillId="0" borderId="1" xfId="0" quotePrefix="1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49" fontId="30" fillId="0" borderId="1" xfId="0" applyNumberFormat="1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horizontal="center" wrapText="1"/>
    </xf>
    <xf numFmtId="49" fontId="32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/>
    </xf>
    <xf numFmtId="49" fontId="21" fillId="0" borderId="1" xfId="0" quotePrefix="1" applyNumberFormat="1" applyFont="1" applyFill="1" applyBorder="1" applyAlignment="1">
      <alignment horizontal="center"/>
    </xf>
    <xf numFmtId="49" fontId="33" fillId="0" borderId="0" xfId="0" applyNumberFormat="1" applyFont="1" applyFill="1" applyAlignment="1"/>
    <xf numFmtId="49" fontId="32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wrapText="1"/>
    </xf>
    <xf numFmtId="49" fontId="36" fillId="0" borderId="1" xfId="0" quotePrefix="1" applyNumberFormat="1" applyFont="1" applyFill="1" applyBorder="1" applyAlignment="1">
      <alignment horizontal="center"/>
    </xf>
    <xf numFmtId="49" fontId="2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0" fontId="22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0" fontId="21" fillId="0" borderId="1" xfId="0" applyNumberFormat="1" applyFont="1" applyFill="1" applyBorder="1" applyAlignment="1">
      <alignment horizontal="left" wrapText="1"/>
    </xf>
    <xf numFmtId="0" fontId="16" fillId="0" borderId="1" xfId="0" applyNumberFormat="1" applyFont="1" applyFill="1" applyBorder="1" applyAlignment="1">
      <alignment horizontal="left" wrapText="1"/>
    </xf>
    <xf numFmtId="49" fontId="3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wrapText="1"/>
    </xf>
    <xf numFmtId="0" fontId="36" fillId="0" borderId="1" xfId="0" applyNumberFormat="1" applyFont="1" applyFill="1" applyBorder="1" applyAlignment="1">
      <alignment horizontal="left" wrapText="1"/>
    </xf>
    <xf numFmtId="49" fontId="26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35" fillId="0" borderId="1" xfId="0" applyNumberFormat="1" applyFont="1" applyFill="1" applyBorder="1" applyAlignment="1">
      <alignment horizontal="left" wrapText="1"/>
    </xf>
    <xf numFmtId="0" fontId="40" fillId="0" borderId="1" xfId="0" applyFont="1" applyFill="1" applyBorder="1" applyAlignment="1">
      <alignment horizontal="left" wrapText="1"/>
    </xf>
    <xf numFmtId="0" fontId="41" fillId="0" borderId="1" xfId="0" applyFont="1" applyFill="1" applyBorder="1" applyAlignment="1">
      <alignment horizontal="center"/>
    </xf>
    <xf numFmtId="49" fontId="37" fillId="0" borderId="1" xfId="0" applyNumberFormat="1" applyFont="1" applyFill="1" applyBorder="1" applyAlignment="1">
      <alignment horizontal="center" wrapText="1"/>
    </xf>
    <xf numFmtId="4" fontId="18" fillId="0" borderId="0" xfId="0" applyNumberFormat="1" applyFont="1" applyFill="1" applyBorder="1" applyAlignment="1">
      <alignment horizontal="center" wrapText="1"/>
    </xf>
    <xf numFmtId="4" fontId="32" fillId="0" borderId="0" xfId="0" applyNumberFormat="1" applyFont="1" applyFill="1" applyAlignment="1">
      <alignment wrapText="1"/>
    </xf>
    <xf numFmtId="4" fontId="17" fillId="0" borderId="0" xfId="0" applyNumberFormat="1" applyFont="1" applyFill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42" fillId="0" borderId="1" xfId="0" applyNumberFormat="1" applyFont="1" applyFill="1" applyBorder="1" applyAlignment="1">
      <alignment horizontal="center" wrapText="1"/>
    </xf>
    <xf numFmtId="49" fontId="14" fillId="0" borderId="1" xfId="0" quotePrefix="1" applyNumberFormat="1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/>
    </xf>
    <xf numFmtId="0" fontId="30" fillId="0" borderId="1" xfId="0" quotePrefix="1" applyFont="1" applyFill="1" applyBorder="1" applyAlignment="1">
      <alignment horizontal="center"/>
    </xf>
    <xf numFmtId="49" fontId="21" fillId="2" borderId="1" xfId="0" applyNumberFormat="1" applyFont="1" applyFill="1" applyBorder="1" applyAlignment="1">
      <alignment horizontal="center" wrapText="1"/>
    </xf>
    <xf numFmtId="49" fontId="13" fillId="2" borderId="1" xfId="0" quotePrefix="1" applyNumberFormat="1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 wrapText="1"/>
    </xf>
    <xf numFmtId="49" fontId="16" fillId="2" borderId="1" xfId="0" quotePrefix="1" applyNumberFormat="1" applyFont="1" applyFill="1" applyBorder="1" applyAlignment="1">
      <alignment horizontal="center"/>
    </xf>
    <xf numFmtId="49" fontId="21" fillId="2" borderId="1" xfId="0" quotePrefix="1" applyNumberFormat="1" applyFont="1" applyFill="1" applyBorder="1" applyAlignment="1">
      <alignment horizontal="center"/>
    </xf>
    <xf numFmtId="49" fontId="16" fillId="2" borderId="1" xfId="0" applyNumberFormat="1" applyFont="1" applyFill="1" applyBorder="1" applyAlignment="1">
      <alignment horizontal="center" wrapText="1"/>
    </xf>
    <xf numFmtId="0" fontId="43" fillId="0" borderId="0" xfId="0" applyFont="1" applyFill="1"/>
    <xf numFmtId="49" fontId="23" fillId="0" borderId="1" xfId="0" quotePrefix="1" applyNumberFormat="1" applyFont="1" applyFill="1" applyBorder="1" applyAlignment="1">
      <alignment horizontal="center"/>
    </xf>
    <xf numFmtId="0" fontId="44" fillId="0" borderId="0" xfId="0" applyFont="1" applyFill="1"/>
    <xf numFmtId="0" fontId="45" fillId="0" borderId="0" xfId="0" applyFont="1" applyFill="1"/>
    <xf numFmtId="0" fontId="13" fillId="0" borderId="1" xfId="0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23" fillId="0" borderId="1" xfId="0" applyNumberFormat="1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horizontal="center"/>
    </xf>
    <xf numFmtId="4" fontId="16" fillId="0" borderId="0" xfId="0" applyNumberFormat="1" applyFont="1" applyFill="1" applyAlignment="1">
      <alignment horizontal="center" wrapText="1"/>
    </xf>
    <xf numFmtId="4" fontId="19" fillId="0" borderId="2" xfId="0" applyNumberFormat="1" applyFont="1" applyFill="1" applyBorder="1" applyAlignment="1">
      <alignment horizontal="center" wrapText="1"/>
    </xf>
    <xf numFmtId="4" fontId="30" fillId="0" borderId="2" xfId="0" applyNumberFormat="1" applyFont="1" applyFill="1" applyBorder="1" applyAlignment="1">
      <alignment horizontal="center" wrapText="1"/>
    </xf>
    <xf numFmtId="4" fontId="38" fillId="0" borderId="2" xfId="0" applyNumberFormat="1" applyFont="1" applyFill="1" applyBorder="1" applyAlignment="1">
      <alignment horizontal="center" wrapText="1"/>
    </xf>
    <xf numFmtId="4" fontId="22" fillId="0" borderId="2" xfId="0" applyNumberFormat="1" applyFont="1" applyFill="1" applyBorder="1" applyAlignment="1">
      <alignment horizontal="center" wrapText="1"/>
    </xf>
    <xf numFmtId="4" fontId="10" fillId="0" borderId="2" xfId="0" applyNumberFormat="1" applyFont="1" applyFill="1" applyBorder="1" applyAlignment="1">
      <alignment horizontal="center" wrapText="1"/>
    </xf>
    <xf numFmtId="4" fontId="25" fillId="0" borderId="2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wrapText="1"/>
    </xf>
    <xf numFmtId="4" fontId="24" fillId="0" borderId="2" xfId="0" applyNumberFormat="1" applyFont="1" applyFill="1" applyBorder="1" applyAlignment="1">
      <alignment horizontal="center" wrapText="1"/>
    </xf>
    <xf numFmtId="4" fontId="10" fillId="0" borderId="2" xfId="0" applyNumberFormat="1" applyFont="1" applyFill="1" applyBorder="1" applyAlignment="1">
      <alignment horizontal="center"/>
    </xf>
    <xf numFmtId="4" fontId="22" fillId="0" borderId="2" xfId="0" applyNumberFormat="1" applyFont="1" applyFill="1" applyBorder="1" applyAlignment="1">
      <alignment horizontal="center"/>
    </xf>
    <xf numFmtId="4" fontId="21" fillId="0" borderId="2" xfId="0" applyNumberFormat="1" applyFont="1" applyFill="1" applyBorder="1" applyAlignment="1">
      <alignment horizontal="center" wrapText="1"/>
    </xf>
    <xf numFmtId="4" fontId="9" fillId="0" borderId="2" xfId="0" applyNumberFormat="1" applyFont="1" applyFill="1" applyBorder="1" applyAlignment="1">
      <alignment horizontal="center" wrapText="1"/>
    </xf>
    <xf numFmtId="4" fontId="31" fillId="0" borderId="2" xfId="0" applyNumberFormat="1" applyFont="1" applyFill="1" applyBorder="1" applyAlignment="1">
      <alignment horizontal="center" wrapText="1"/>
    </xf>
    <xf numFmtId="4" fontId="41" fillId="0" borderId="2" xfId="0" applyNumberFormat="1" applyFont="1" applyFill="1" applyBorder="1" applyAlignment="1">
      <alignment horizontal="center" wrapText="1"/>
    </xf>
    <xf numFmtId="4" fontId="5" fillId="0" borderId="2" xfId="0" applyNumberFormat="1" applyFont="1" applyFill="1" applyBorder="1" applyAlignment="1">
      <alignment horizontal="center" wrapText="1"/>
    </xf>
    <xf numFmtId="4" fontId="26" fillId="0" borderId="2" xfId="0" applyNumberFormat="1" applyFont="1" applyFill="1" applyBorder="1" applyAlignment="1">
      <alignment horizontal="center" wrapText="1"/>
    </xf>
    <xf numFmtId="4" fontId="23" fillId="0" borderId="2" xfId="0" applyNumberFormat="1" applyFont="1" applyFill="1" applyBorder="1" applyAlignment="1">
      <alignment horizontal="center" wrapText="1"/>
    </xf>
    <xf numFmtId="4" fontId="14" fillId="0" borderId="2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 wrapText="1"/>
    </xf>
    <xf numFmtId="4" fontId="15" fillId="0" borderId="2" xfId="0" applyNumberFormat="1" applyFont="1" applyFill="1" applyBorder="1" applyAlignment="1">
      <alignment horizontal="center" wrapText="1"/>
    </xf>
    <xf numFmtId="164" fontId="30" fillId="0" borderId="2" xfId="0" applyNumberFormat="1" applyFont="1" applyFill="1" applyBorder="1" applyAlignment="1">
      <alignment horizontal="center"/>
    </xf>
    <xf numFmtId="164" fontId="23" fillId="0" borderId="2" xfId="0" applyNumberFormat="1" applyFont="1" applyFill="1" applyBorder="1" applyAlignment="1">
      <alignment horizontal="center" wrapText="1"/>
    </xf>
    <xf numFmtId="4" fontId="14" fillId="0" borderId="2" xfId="0" applyNumberFormat="1" applyFont="1" applyFill="1" applyBorder="1" applyAlignment="1">
      <alignment horizontal="center"/>
    </xf>
    <xf numFmtId="164" fontId="14" fillId="0" borderId="2" xfId="0" applyNumberFormat="1" applyFont="1" applyFill="1" applyBorder="1" applyAlignment="1">
      <alignment horizontal="center"/>
    </xf>
    <xf numFmtId="164" fontId="23" fillId="0" borderId="2" xfId="0" applyNumberFormat="1" applyFont="1" applyFill="1" applyBorder="1" applyAlignment="1">
      <alignment horizontal="center"/>
    </xf>
    <xf numFmtId="164" fontId="21" fillId="0" borderId="2" xfId="0" applyNumberFormat="1" applyFont="1" applyFill="1" applyBorder="1" applyAlignment="1">
      <alignment horizontal="center" wrapText="1"/>
    </xf>
    <xf numFmtId="164" fontId="14" fillId="0" borderId="2" xfId="0" applyNumberFormat="1" applyFont="1" applyFill="1" applyBorder="1" applyAlignment="1">
      <alignment horizontal="center" wrapText="1"/>
    </xf>
    <xf numFmtId="164" fontId="16" fillId="0" borderId="2" xfId="0" applyNumberFormat="1" applyFont="1" applyFill="1" applyBorder="1" applyAlignment="1">
      <alignment horizontal="center"/>
    </xf>
    <xf numFmtId="4" fontId="15" fillId="0" borderId="2" xfId="0" applyNumberFormat="1" applyFont="1" applyFill="1" applyBorder="1" applyAlignment="1">
      <alignment horizontal="center"/>
    </xf>
    <xf numFmtId="4" fontId="16" fillId="0" borderId="2" xfId="0" applyNumberFormat="1" applyFont="1" applyFill="1" applyBorder="1" applyAlignment="1">
      <alignment horizontal="center" wrapText="1"/>
    </xf>
    <xf numFmtId="4" fontId="21" fillId="2" borderId="2" xfId="0" applyNumberFormat="1" applyFont="1" applyFill="1" applyBorder="1" applyAlignment="1">
      <alignment horizontal="center" wrapText="1"/>
    </xf>
    <xf numFmtId="4" fontId="16" fillId="2" borderId="2" xfId="0" applyNumberFormat="1" applyFont="1" applyFill="1" applyBorder="1" applyAlignment="1">
      <alignment horizontal="center" wrapText="1"/>
    </xf>
    <xf numFmtId="4" fontId="14" fillId="2" borderId="2" xfId="0" applyNumberFormat="1" applyFont="1" applyFill="1" applyBorder="1" applyAlignment="1">
      <alignment horizontal="center" wrapText="1"/>
    </xf>
    <xf numFmtId="4" fontId="42" fillId="0" borderId="2" xfId="0" applyNumberFormat="1" applyFont="1" applyFill="1" applyBorder="1" applyAlignment="1">
      <alignment horizontal="center" wrapText="1"/>
    </xf>
    <xf numFmtId="4" fontId="32" fillId="0" borderId="2" xfId="0" applyNumberFormat="1" applyFont="1" applyFill="1" applyBorder="1" applyAlignment="1">
      <alignment horizontal="center" wrapText="1"/>
    </xf>
    <xf numFmtId="4" fontId="23" fillId="2" borderId="2" xfId="0" applyNumberFormat="1" applyFont="1" applyFill="1" applyBorder="1" applyAlignment="1">
      <alignment horizontal="center" wrapText="1"/>
    </xf>
    <xf numFmtId="4" fontId="15" fillId="2" borderId="2" xfId="0" applyNumberFormat="1" applyFont="1" applyFill="1" applyBorder="1" applyAlignment="1">
      <alignment horizontal="center" wrapText="1"/>
    </xf>
    <xf numFmtId="4" fontId="27" fillId="0" borderId="2" xfId="0" applyNumberFormat="1" applyFont="1" applyFill="1" applyBorder="1" applyAlignment="1">
      <alignment horizontal="center" wrapText="1"/>
    </xf>
    <xf numFmtId="4" fontId="23" fillId="0" borderId="2" xfId="0" applyNumberFormat="1" applyFont="1" applyFill="1" applyBorder="1" applyAlignment="1">
      <alignment horizontal="center"/>
    </xf>
    <xf numFmtId="4" fontId="16" fillId="0" borderId="2" xfId="0" applyNumberFormat="1" applyFont="1" applyFill="1" applyBorder="1" applyAlignment="1">
      <alignment horizontal="center"/>
    </xf>
    <xf numFmtId="49" fontId="14" fillId="2" borderId="1" xfId="0" quotePrefix="1" applyNumberFormat="1" applyFont="1" applyFill="1" applyBorder="1" applyAlignment="1">
      <alignment horizontal="center"/>
    </xf>
    <xf numFmtId="0" fontId="22" fillId="0" borderId="0" xfId="0" applyFont="1" applyFill="1" applyAlignment="1">
      <alignment wrapText="1"/>
    </xf>
    <xf numFmtId="49" fontId="22" fillId="2" borderId="1" xfId="0" applyNumberFormat="1" applyFont="1" applyFill="1" applyBorder="1" applyAlignment="1">
      <alignment horizontal="center" wrapText="1"/>
    </xf>
    <xf numFmtId="49" fontId="21" fillId="2" borderId="1" xfId="0" applyNumberFormat="1" applyFont="1" applyFill="1" applyBorder="1" applyAlignment="1">
      <alignment horizontal="center"/>
    </xf>
    <xf numFmtId="4" fontId="22" fillId="2" borderId="2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" fontId="10" fillId="2" borderId="2" xfId="0" applyNumberFormat="1" applyFont="1" applyFill="1" applyBorder="1" applyAlignment="1">
      <alignment horizontal="center" wrapText="1"/>
    </xf>
    <xf numFmtId="49" fontId="46" fillId="0" borderId="1" xfId="0" applyNumberFormat="1" applyFont="1" applyFill="1" applyBorder="1" applyAlignment="1">
      <alignment vertical="top" wrapText="1"/>
    </xf>
    <xf numFmtId="49" fontId="21" fillId="0" borderId="1" xfId="0" applyNumberFormat="1" applyFont="1" applyFill="1" applyBorder="1" applyAlignment="1">
      <alignment horizontal="center"/>
    </xf>
    <xf numFmtId="0" fontId="16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wrapText="1"/>
    </xf>
    <xf numFmtId="164" fontId="24" fillId="0" borderId="1" xfId="0" applyNumberFormat="1" applyFont="1" applyFill="1" applyBorder="1" applyAlignment="1">
      <alignment horizontal="center" wrapText="1"/>
    </xf>
    <xf numFmtId="4" fontId="25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47" fillId="0" borderId="1" xfId="0" applyFont="1" applyFill="1" applyBorder="1" applyAlignment="1">
      <alignment horizontal="left" wrapText="1"/>
    </xf>
    <xf numFmtId="0" fontId="47" fillId="0" borderId="1" xfId="0" applyFont="1" applyFill="1" applyBorder="1" applyAlignment="1">
      <alignment horizontal="center"/>
    </xf>
    <xf numFmtId="49" fontId="47" fillId="0" borderId="1" xfId="0" applyNumberFormat="1" applyFont="1" applyFill="1" applyBorder="1" applyAlignment="1">
      <alignment horizontal="center" wrapText="1"/>
    </xf>
    <xf numFmtId="164" fontId="21" fillId="0" borderId="1" xfId="0" applyNumberFormat="1" applyFont="1" applyFill="1" applyBorder="1" applyAlignment="1">
      <alignment horizontal="center" wrapText="1"/>
    </xf>
    <xf numFmtId="164" fontId="14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46" fillId="0" borderId="1" xfId="0" applyNumberFormat="1" applyFont="1" applyFill="1" applyBorder="1" applyAlignment="1">
      <alignment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34" fillId="0" borderId="1" xfId="0" applyNumberFormat="1" applyFont="1" applyFill="1" applyBorder="1" applyAlignment="1">
      <alignment horizontal="justify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4" fillId="0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34" fillId="0" borderId="1" xfId="0" applyFont="1" applyBorder="1" applyAlignment="1">
      <alignment vertical="center"/>
    </xf>
    <xf numFmtId="0" fontId="3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33" fillId="0" borderId="0" xfId="0" applyFont="1" applyFill="1" applyAlignment="1">
      <alignment vertical="center"/>
    </xf>
    <xf numFmtId="4" fontId="22" fillId="0" borderId="2" xfId="0" applyNumberFormat="1" applyFont="1" applyFill="1" applyBorder="1" applyAlignment="1">
      <alignment horizontal="left" vertical="top" wrapText="1"/>
    </xf>
    <xf numFmtId="49" fontId="46" fillId="2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49" fontId="10" fillId="0" borderId="0" xfId="0" applyNumberFormat="1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78"/>
  <sheetViews>
    <sheetView tabSelected="1" view="pageBreakPreview" zoomScale="85" zoomScaleNormal="90" zoomScaleSheetLayoutView="85" workbookViewId="0">
      <pane ySplit="4" topLeftCell="A925" activePane="bottomLeft" state="frozen"/>
      <selection pane="bottomLeft" activeCell="A2" sqref="A2:D2"/>
    </sheetView>
  </sheetViews>
  <sheetFormatPr defaultColWidth="8.85546875" defaultRowHeight="12.75" x14ac:dyDescent="0.2"/>
  <cols>
    <col min="1" max="1" width="63.85546875" style="34" customWidth="1"/>
    <col min="2" max="2" width="13.28515625" style="33" customWidth="1"/>
    <col min="3" max="3" width="5.5703125" style="31" bestFit="1" customWidth="1"/>
    <col min="4" max="4" width="19" style="79" customWidth="1"/>
    <col min="5" max="16384" width="8.85546875" style="2"/>
  </cols>
  <sheetData>
    <row r="1" spans="1:4" ht="15.75" x14ac:dyDescent="0.25">
      <c r="B1" s="194" t="s">
        <v>520</v>
      </c>
      <c r="C1" s="194"/>
      <c r="D1" s="194"/>
    </row>
    <row r="2" spans="1:4" ht="77.25" customHeight="1" x14ac:dyDescent="0.25">
      <c r="A2" s="192" t="s">
        <v>203</v>
      </c>
      <c r="B2" s="193"/>
      <c r="C2" s="193"/>
      <c r="D2" s="193"/>
    </row>
    <row r="3" spans="1:4" ht="13.5" x14ac:dyDescent="0.2">
      <c r="A3" s="35"/>
      <c r="B3" s="32"/>
      <c r="C3" s="6"/>
      <c r="D3" s="77"/>
    </row>
    <row r="4" spans="1:4" ht="34.5" customHeight="1" x14ac:dyDescent="0.2">
      <c r="A4" s="48" t="s">
        <v>11</v>
      </c>
      <c r="B4" s="7" t="s">
        <v>12</v>
      </c>
      <c r="C4" s="7" t="s">
        <v>13</v>
      </c>
      <c r="D4" s="101" t="s">
        <v>57</v>
      </c>
    </row>
    <row r="5" spans="1:4" s="1" customFormat="1" ht="56.25" x14ac:dyDescent="0.3">
      <c r="A5" s="67" t="s">
        <v>69</v>
      </c>
      <c r="B5" s="38" t="s">
        <v>15</v>
      </c>
      <c r="C5" s="39"/>
      <c r="D5" s="102">
        <f>D6+D80+D145+D206</f>
        <v>3882918</v>
      </c>
    </row>
    <row r="6" spans="1:4" s="1" customFormat="1" ht="18.75" x14ac:dyDescent="0.3">
      <c r="A6" s="66" t="s">
        <v>8</v>
      </c>
      <c r="B6" s="61" t="s">
        <v>16</v>
      </c>
      <c r="C6" s="62"/>
      <c r="D6" s="103">
        <f>D7+D11+D32+D53+D57+D60+D63+D73+D76</f>
        <v>1589376</v>
      </c>
    </row>
    <row r="7" spans="1:4" s="1" customFormat="1" ht="15.75" x14ac:dyDescent="0.25">
      <c r="A7" s="55" t="s">
        <v>104</v>
      </c>
      <c r="B7" s="15" t="s">
        <v>252</v>
      </c>
      <c r="C7" s="16"/>
      <c r="D7" s="104">
        <f>D8</f>
        <v>4960</v>
      </c>
    </row>
    <row r="8" spans="1:4" s="1" customFormat="1" ht="31.5" x14ac:dyDescent="0.25">
      <c r="A8" s="59" t="s">
        <v>29</v>
      </c>
      <c r="B8" s="12" t="s">
        <v>252</v>
      </c>
      <c r="C8" s="11" t="s">
        <v>31</v>
      </c>
      <c r="D8" s="105">
        <f>D9</f>
        <v>4960</v>
      </c>
    </row>
    <row r="9" spans="1:4" s="1" customFormat="1" ht="15.75" x14ac:dyDescent="0.25">
      <c r="A9" s="59" t="s">
        <v>36</v>
      </c>
      <c r="B9" s="12" t="s">
        <v>252</v>
      </c>
      <c r="C9" s="11" t="s">
        <v>37</v>
      </c>
      <c r="D9" s="105">
        <f>D10</f>
        <v>4960</v>
      </c>
    </row>
    <row r="10" spans="1:4" s="1" customFormat="1" ht="15.75" x14ac:dyDescent="0.25">
      <c r="A10" s="52" t="s">
        <v>215</v>
      </c>
      <c r="B10" s="12" t="s">
        <v>252</v>
      </c>
      <c r="C10" s="14" t="s">
        <v>216</v>
      </c>
      <c r="D10" s="105">
        <v>4960</v>
      </c>
    </row>
    <row r="11" spans="1:4" s="1" customFormat="1" ht="15.75" x14ac:dyDescent="0.25">
      <c r="A11" s="58" t="s">
        <v>253</v>
      </c>
      <c r="B11" s="40" t="s">
        <v>254</v>
      </c>
      <c r="C11" s="16"/>
      <c r="D11" s="104">
        <f>D12+D16+D25</f>
        <v>44765</v>
      </c>
    </row>
    <row r="12" spans="1:4" s="1" customFormat="1" ht="47.25" x14ac:dyDescent="0.25">
      <c r="A12" s="56" t="s">
        <v>255</v>
      </c>
      <c r="B12" s="8" t="s">
        <v>256</v>
      </c>
      <c r="C12" s="18"/>
      <c r="D12" s="106">
        <f>D13</f>
        <v>15760</v>
      </c>
    </row>
    <row r="13" spans="1:4" s="1" customFormat="1" ht="31.5" x14ac:dyDescent="0.25">
      <c r="A13" s="52" t="s">
        <v>29</v>
      </c>
      <c r="B13" s="13" t="s">
        <v>256</v>
      </c>
      <c r="C13" s="14" t="s">
        <v>31</v>
      </c>
      <c r="D13" s="107">
        <f>D14</f>
        <v>15760</v>
      </c>
    </row>
    <row r="14" spans="1:4" s="1" customFormat="1" ht="15.75" x14ac:dyDescent="0.25">
      <c r="A14" s="52" t="s">
        <v>36</v>
      </c>
      <c r="B14" s="13" t="s">
        <v>256</v>
      </c>
      <c r="C14" s="14" t="s">
        <v>37</v>
      </c>
      <c r="D14" s="107">
        <f>D15</f>
        <v>15760</v>
      </c>
    </row>
    <row r="15" spans="1:4" s="1" customFormat="1" ht="15.75" x14ac:dyDescent="0.25">
      <c r="A15" s="52" t="s">
        <v>215</v>
      </c>
      <c r="B15" s="13" t="s">
        <v>256</v>
      </c>
      <c r="C15" s="14" t="s">
        <v>216</v>
      </c>
      <c r="D15" s="107">
        <v>15760</v>
      </c>
    </row>
    <row r="16" spans="1:4" s="1" customFormat="1" ht="31.5" x14ac:dyDescent="0.25">
      <c r="A16" s="53" t="s">
        <v>71</v>
      </c>
      <c r="B16" s="8" t="s">
        <v>257</v>
      </c>
      <c r="C16" s="11"/>
      <c r="D16" s="108">
        <f>D17+D20+D23</f>
        <v>27088</v>
      </c>
    </row>
    <row r="17" spans="1:4" s="1" customFormat="1" ht="31.5" x14ac:dyDescent="0.25">
      <c r="A17" s="52" t="s">
        <v>33</v>
      </c>
      <c r="B17" s="9" t="s">
        <v>257</v>
      </c>
      <c r="C17" s="14" t="s">
        <v>26</v>
      </c>
      <c r="D17" s="107">
        <f>D18</f>
        <v>223</v>
      </c>
    </row>
    <row r="18" spans="1:4" s="1" customFormat="1" ht="31.5" x14ac:dyDescent="0.25">
      <c r="A18" s="52" t="s">
        <v>28</v>
      </c>
      <c r="B18" s="9" t="s">
        <v>257</v>
      </c>
      <c r="C18" s="14" t="s">
        <v>27</v>
      </c>
      <c r="D18" s="107">
        <f>D19</f>
        <v>223</v>
      </c>
    </row>
    <row r="19" spans="1:4" s="1" customFormat="1" ht="31.5" x14ac:dyDescent="0.25">
      <c r="A19" s="54" t="s">
        <v>209</v>
      </c>
      <c r="B19" s="9" t="s">
        <v>257</v>
      </c>
      <c r="C19" s="11" t="s">
        <v>210</v>
      </c>
      <c r="D19" s="107">
        <f>150+73</f>
        <v>223</v>
      </c>
    </row>
    <row r="20" spans="1:4" s="1" customFormat="1" ht="15.75" x14ac:dyDescent="0.25">
      <c r="A20" s="54" t="s">
        <v>34</v>
      </c>
      <c r="B20" s="9" t="s">
        <v>257</v>
      </c>
      <c r="C20" s="20">
        <v>300</v>
      </c>
      <c r="D20" s="109">
        <f>D21</f>
        <v>22245</v>
      </c>
    </row>
    <row r="21" spans="1:4" s="1" customFormat="1" ht="15.75" x14ac:dyDescent="0.25">
      <c r="A21" s="59" t="s">
        <v>52</v>
      </c>
      <c r="B21" s="9" t="s">
        <v>257</v>
      </c>
      <c r="C21" s="20">
        <v>310</v>
      </c>
      <c r="D21" s="109">
        <f>D22</f>
        <v>22245</v>
      </c>
    </row>
    <row r="22" spans="1:4" s="1" customFormat="1" ht="31.5" x14ac:dyDescent="0.25">
      <c r="A22" s="59" t="s">
        <v>436</v>
      </c>
      <c r="B22" s="9" t="s">
        <v>257</v>
      </c>
      <c r="C22" s="20">
        <v>313</v>
      </c>
      <c r="D22" s="109">
        <f>14850+7395</f>
        <v>22245</v>
      </c>
    </row>
    <row r="23" spans="1:4" s="1" customFormat="1" ht="31.5" x14ac:dyDescent="0.25">
      <c r="A23" s="52" t="s">
        <v>29</v>
      </c>
      <c r="B23" s="9" t="s">
        <v>257</v>
      </c>
      <c r="C23" s="14" t="s">
        <v>31</v>
      </c>
      <c r="D23" s="105">
        <f>D24</f>
        <v>4620</v>
      </c>
    </row>
    <row r="24" spans="1:4" s="1" customFormat="1" ht="31.5" x14ac:dyDescent="0.25">
      <c r="A24" s="59" t="s">
        <v>39</v>
      </c>
      <c r="B24" s="9" t="s">
        <v>257</v>
      </c>
      <c r="C24" s="28">
        <v>630</v>
      </c>
      <c r="D24" s="105">
        <v>4620</v>
      </c>
    </row>
    <row r="25" spans="1:4" s="1" customFormat="1" ht="15.75" x14ac:dyDescent="0.25">
      <c r="A25" s="56" t="s">
        <v>258</v>
      </c>
      <c r="B25" s="8" t="s">
        <v>259</v>
      </c>
      <c r="C25" s="18"/>
      <c r="D25" s="106">
        <f>D26+D29</f>
        <v>1917</v>
      </c>
    </row>
    <row r="26" spans="1:4" s="1" customFormat="1" ht="31.5" x14ac:dyDescent="0.25">
      <c r="A26" s="52" t="s">
        <v>33</v>
      </c>
      <c r="B26" s="9" t="s">
        <v>259</v>
      </c>
      <c r="C26" s="14" t="s">
        <v>26</v>
      </c>
      <c r="D26" s="105">
        <f>D27</f>
        <v>340</v>
      </c>
    </row>
    <row r="27" spans="1:4" s="1" customFormat="1" ht="31.5" x14ac:dyDescent="0.25">
      <c r="A27" s="52" t="s">
        <v>28</v>
      </c>
      <c r="B27" s="9" t="s">
        <v>259</v>
      </c>
      <c r="C27" s="14" t="s">
        <v>27</v>
      </c>
      <c r="D27" s="105">
        <f>D28</f>
        <v>340</v>
      </c>
    </row>
    <row r="28" spans="1:4" s="1" customFormat="1" ht="31.5" x14ac:dyDescent="0.25">
      <c r="A28" s="54" t="s">
        <v>209</v>
      </c>
      <c r="B28" s="9" t="s">
        <v>259</v>
      </c>
      <c r="C28" s="11" t="s">
        <v>210</v>
      </c>
      <c r="D28" s="105">
        <f>440-100</f>
        <v>340</v>
      </c>
    </row>
    <row r="29" spans="1:4" s="1" customFormat="1" ht="31.5" x14ac:dyDescent="0.25">
      <c r="A29" s="52" t="s">
        <v>29</v>
      </c>
      <c r="B29" s="13" t="s">
        <v>259</v>
      </c>
      <c r="C29" s="14" t="s">
        <v>31</v>
      </c>
      <c r="D29" s="107">
        <f>D30</f>
        <v>1577</v>
      </c>
    </row>
    <row r="30" spans="1:4" s="1" customFormat="1" ht="15.75" x14ac:dyDescent="0.25">
      <c r="A30" s="52" t="s">
        <v>36</v>
      </c>
      <c r="B30" s="13" t="s">
        <v>259</v>
      </c>
      <c r="C30" s="14" t="s">
        <v>37</v>
      </c>
      <c r="D30" s="107">
        <f>D31</f>
        <v>1577</v>
      </c>
    </row>
    <row r="31" spans="1:4" s="1" customFormat="1" ht="15.75" x14ac:dyDescent="0.25">
      <c r="A31" s="52" t="s">
        <v>215</v>
      </c>
      <c r="B31" s="13" t="s">
        <v>259</v>
      </c>
      <c r="C31" s="14" t="s">
        <v>216</v>
      </c>
      <c r="D31" s="107">
        <f>1477+100</f>
        <v>1577</v>
      </c>
    </row>
    <row r="32" spans="1:4" s="1" customFormat="1" ht="31.5" x14ac:dyDescent="0.25">
      <c r="A32" s="63" t="s">
        <v>424</v>
      </c>
      <c r="B32" s="51" t="s">
        <v>425</v>
      </c>
      <c r="C32" s="19"/>
      <c r="D32" s="190">
        <f>D33+D37+D41+D45+D49</f>
        <v>380560.99999999994</v>
      </c>
    </row>
    <row r="33" spans="1:4" s="1" customFormat="1" ht="31.5" x14ac:dyDescent="0.25">
      <c r="A33" s="98" t="s">
        <v>432</v>
      </c>
      <c r="B33" s="99" t="s">
        <v>162</v>
      </c>
      <c r="C33" s="18"/>
      <c r="D33" s="108">
        <f>D34</f>
        <v>7068</v>
      </c>
    </row>
    <row r="34" spans="1:4" s="1" customFormat="1" ht="31.5" x14ac:dyDescent="0.25">
      <c r="A34" s="64" t="s">
        <v>70</v>
      </c>
      <c r="B34" s="13" t="s">
        <v>162</v>
      </c>
      <c r="C34" s="14" t="s">
        <v>49</v>
      </c>
      <c r="D34" s="105">
        <f>D35</f>
        <v>7068</v>
      </c>
    </row>
    <row r="35" spans="1:4" s="1" customFormat="1" ht="15.75" x14ac:dyDescent="0.25">
      <c r="A35" s="59" t="s">
        <v>48</v>
      </c>
      <c r="B35" s="13" t="s">
        <v>162</v>
      </c>
      <c r="C35" s="14">
        <v>410</v>
      </c>
      <c r="D35" s="105">
        <f>D36</f>
        <v>7068</v>
      </c>
    </row>
    <row r="36" spans="1:4" s="1" customFormat="1" ht="28.5" customHeight="1" x14ac:dyDescent="0.25">
      <c r="A36" s="59" t="s">
        <v>260</v>
      </c>
      <c r="B36" s="13" t="s">
        <v>162</v>
      </c>
      <c r="C36" s="14" t="s">
        <v>261</v>
      </c>
      <c r="D36" s="105">
        <f>115104.4+244471-352507.4</f>
        <v>7068</v>
      </c>
    </row>
    <row r="37" spans="1:4" s="1" customFormat="1" ht="31.5" x14ac:dyDescent="0.25">
      <c r="A37" s="98" t="s">
        <v>427</v>
      </c>
      <c r="B37" s="99" t="s">
        <v>426</v>
      </c>
      <c r="C37" s="18"/>
      <c r="D37" s="108">
        <f>D38</f>
        <v>7902</v>
      </c>
    </row>
    <row r="38" spans="1:4" s="1" customFormat="1" ht="31.5" x14ac:dyDescent="0.25">
      <c r="A38" s="64" t="s">
        <v>70</v>
      </c>
      <c r="B38" s="13" t="s">
        <v>426</v>
      </c>
      <c r="C38" s="14" t="s">
        <v>49</v>
      </c>
      <c r="D38" s="105">
        <f>D39</f>
        <v>7902</v>
      </c>
    </row>
    <row r="39" spans="1:4" s="1" customFormat="1" ht="15.75" x14ac:dyDescent="0.25">
      <c r="A39" s="59" t="s">
        <v>48</v>
      </c>
      <c r="B39" s="13" t="s">
        <v>426</v>
      </c>
      <c r="C39" s="14">
        <v>410</v>
      </c>
      <c r="D39" s="105">
        <f>D40</f>
        <v>7902</v>
      </c>
    </row>
    <row r="40" spans="1:4" s="1" customFormat="1" ht="34.5" customHeight="1" x14ac:dyDescent="0.25">
      <c r="A40" s="59" t="s">
        <v>260</v>
      </c>
      <c r="B40" s="13" t="s">
        <v>426</v>
      </c>
      <c r="C40" s="14" t="s">
        <v>261</v>
      </c>
      <c r="D40" s="105">
        <f>140288.07+61957.46-194343.53</f>
        <v>7902</v>
      </c>
    </row>
    <row r="41" spans="1:4" s="1" customFormat="1" ht="31.5" x14ac:dyDescent="0.25">
      <c r="A41" s="98" t="s">
        <v>433</v>
      </c>
      <c r="B41" s="99" t="s">
        <v>428</v>
      </c>
      <c r="C41" s="18"/>
      <c r="D41" s="108">
        <f>D42</f>
        <v>91616.999999999971</v>
      </c>
    </row>
    <row r="42" spans="1:4" s="1" customFormat="1" ht="31.5" x14ac:dyDescent="0.25">
      <c r="A42" s="64" t="s">
        <v>70</v>
      </c>
      <c r="B42" s="97" t="s">
        <v>428</v>
      </c>
      <c r="C42" s="14" t="s">
        <v>49</v>
      </c>
      <c r="D42" s="105">
        <f>D43</f>
        <v>91616.999999999971</v>
      </c>
    </row>
    <row r="43" spans="1:4" s="1" customFormat="1" ht="15.75" x14ac:dyDescent="0.25">
      <c r="A43" s="59" t="s">
        <v>48</v>
      </c>
      <c r="B43" s="97" t="s">
        <v>428</v>
      </c>
      <c r="C43" s="14">
        <v>410</v>
      </c>
      <c r="D43" s="105">
        <f>D44</f>
        <v>91616.999999999971</v>
      </c>
    </row>
    <row r="44" spans="1:4" s="1" customFormat="1" ht="33" customHeight="1" x14ac:dyDescent="0.25">
      <c r="A44" s="59" t="s">
        <v>260</v>
      </c>
      <c r="B44" s="97" t="s">
        <v>428</v>
      </c>
      <c r="C44" s="14" t="s">
        <v>261</v>
      </c>
      <c r="D44" s="105">
        <f>160329.33+68712.56-137424.89</f>
        <v>91616.999999999971</v>
      </c>
    </row>
    <row r="45" spans="1:4" s="1" customFormat="1" ht="31.5" x14ac:dyDescent="0.25">
      <c r="A45" s="98" t="s">
        <v>434</v>
      </c>
      <c r="B45" s="99" t="s">
        <v>429</v>
      </c>
      <c r="C45" s="18"/>
      <c r="D45" s="108">
        <f>D46</f>
        <v>68711.999999999985</v>
      </c>
    </row>
    <row r="46" spans="1:4" s="1" customFormat="1" ht="31.5" x14ac:dyDescent="0.25">
      <c r="A46" s="64" t="s">
        <v>70</v>
      </c>
      <c r="B46" s="13" t="s">
        <v>429</v>
      </c>
      <c r="C46" s="14" t="s">
        <v>49</v>
      </c>
      <c r="D46" s="105">
        <f>D47</f>
        <v>68711.999999999985</v>
      </c>
    </row>
    <row r="47" spans="1:4" s="1" customFormat="1" ht="15.75" x14ac:dyDescent="0.25">
      <c r="A47" s="59" t="s">
        <v>48</v>
      </c>
      <c r="B47" s="13" t="s">
        <v>429</v>
      </c>
      <c r="C47" s="14">
        <v>410</v>
      </c>
      <c r="D47" s="105">
        <f>D48</f>
        <v>68711.999999999985</v>
      </c>
    </row>
    <row r="48" spans="1:4" ht="33.75" customHeight="1" x14ac:dyDescent="0.25">
      <c r="A48" s="59" t="s">
        <v>260</v>
      </c>
      <c r="B48" s="97" t="s">
        <v>429</v>
      </c>
      <c r="C48" s="14" t="s">
        <v>261</v>
      </c>
      <c r="D48" s="105">
        <f>120246.12+51534.05-103068.17</f>
        <v>68711.999999999985</v>
      </c>
    </row>
    <row r="49" spans="1:4" s="1" customFormat="1" ht="15.75" x14ac:dyDescent="0.25">
      <c r="A49" s="98" t="s">
        <v>430</v>
      </c>
      <c r="B49" s="99" t="s">
        <v>431</v>
      </c>
      <c r="C49" s="18"/>
      <c r="D49" s="108">
        <f>D50</f>
        <v>205262</v>
      </c>
    </row>
    <row r="50" spans="1:4" ht="31.5" x14ac:dyDescent="0.25">
      <c r="A50" s="64" t="s">
        <v>70</v>
      </c>
      <c r="B50" s="13" t="s">
        <v>431</v>
      </c>
      <c r="C50" s="14" t="s">
        <v>49</v>
      </c>
      <c r="D50" s="100">
        <f>D51</f>
        <v>205262</v>
      </c>
    </row>
    <row r="51" spans="1:4" s="1" customFormat="1" ht="15.75" x14ac:dyDescent="0.25">
      <c r="A51" s="59" t="s">
        <v>48</v>
      </c>
      <c r="B51" s="13" t="s">
        <v>431</v>
      </c>
      <c r="C51" s="14">
        <v>410</v>
      </c>
      <c r="D51" s="105">
        <f>D52</f>
        <v>205262</v>
      </c>
    </row>
    <row r="52" spans="1:4" s="1" customFormat="1" ht="35.25" customHeight="1" x14ac:dyDescent="0.25">
      <c r="A52" s="59" t="s">
        <v>260</v>
      </c>
      <c r="B52" s="97" t="s">
        <v>431</v>
      </c>
      <c r="C52" s="14" t="s">
        <v>261</v>
      </c>
      <c r="D52" s="105">
        <f>150000+26510+28752</f>
        <v>205262</v>
      </c>
    </row>
    <row r="53" spans="1:4" s="1" customFormat="1" ht="126" x14ac:dyDescent="0.25">
      <c r="A53" s="55" t="s">
        <v>262</v>
      </c>
      <c r="B53" s="40" t="s">
        <v>263</v>
      </c>
      <c r="C53" s="22"/>
      <c r="D53" s="110">
        <f>D54</f>
        <v>624781</v>
      </c>
    </row>
    <row r="54" spans="1:4" s="1" customFormat="1" ht="31.5" x14ac:dyDescent="0.25">
      <c r="A54" s="52" t="s">
        <v>29</v>
      </c>
      <c r="B54" s="9" t="s">
        <v>263</v>
      </c>
      <c r="C54" s="20">
        <v>600</v>
      </c>
      <c r="D54" s="109">
        <f>D55</f>
        <v>624781</v>
      </c>
    </row>
    <row r="55" spans="1:4" s="1" customFormat="1" ht="15.75" x14ac:dyDescent="0.25">
      <c r="A55" s="54" t="s">
        <v>36</v>
      </c>
      <c r="B55" s="9" t="s">
        <v>263</v>
      </c>
      <c r="C55" s="20">
        <v>610</v>
      </c>
      <c r="D55" s="109">
        <f>D56</f>
        <v>624781</v>
      </c>
    </row>
    <row r="56" spans="1:4" s="1" customFormat="1" ht="63" x14ac:dyDescent="0.25">
      <c r="A56" s="57" t="s">
        <v>270</v>
      </c>
      <c r="B56" s="9" t="s">
        <v>263</v>
      </c>
      <c r="C56" s="20">
        <v>611</v>
      </c>
      <c r="D56" s="109">
        <v>624781</v>
      </c>
    </row>
    <row r="57" spans="1:4" s="1" customFormat="1" ht="110.25" x14ac:dyDescent="0.25">
      <c r="A57" s="55" t="s">
        <v>264</v>
      </c>
      <c r="B57" s="40" t="s">
        <v>265</v>
      </c>
      <c r="C57" s="22"/>
      <c r="D57" s="110">
        <f>D58</f>
        <v>5536</v>
      </c>
    </row>
    <row r="58" spans="1:4" s="1" customFormat="1" ht="31.5" x14ac:dyDescent="0.25">
      <c r="A58" s="52" t="s">
        <v>29</v>
      </c>
      <c r="B58" s="9" t="s">
        <v>265</v>
      </c>
      <c r="C58" s="20">
        <v>600</v>
      </c>
      <c r="D58" s="109">
        <f>D59</f>
        <v>5536</v>
      </c>
    </row>
    <row r="59" spans="1:4" s="1" customFormat="1" ht="31.5" x14ac:dyDescent="0.25">
      <c r="A59" s="59" t="s">
        <v>39</v>
      </c>
      <c r="B59" s="9" t="s">
        <v>265</v>
      </c>
      <c r="C59" s="20">
        <v>630</v>
      </c>
      <c r="D59" s="109">
        <v>5536</v>
      </c>
    </row>
    <row r="60" spans="1:4" s="1" customFormat="1" ht="78.75" x14ac:dyDescent="0.25">
      <c r="A60" s="36" t="s">
        <v>509</v>
      </c>
      <c r="B60" s="15" t="s">
        <v>510</v>
      </c>
      <c r="C60" s="45"/>
      <c r="D60" s="158">
        <f>D61</f>
        <v>500</v>
      </c>
    </row>
    <row r="61" spans="1:4" s="1" customFormat="1" ht="31.5" x14ac:dyDescent="0.25">
      <c r="A61" s="150" t="s">
        <v>29</v>
      </c>
      <c r="B61" s="12" t="s">
        <v>510</v>
      </c>
      <c r="C61" s="11" t="s">
        <v>31</v>
      </c>
      <c r="D61" s="159">
        <f>D62</f>
        <v>500</v>
      </c>
    </row>
    <row r="62" spans="1:4" s="1" customFormat="1" ht="15.75" x14ac:dyDescent="0.25">
      <c r="A62" s="150" t="s">
        <v>36</v>
      </c>
      <c r="B62" s="12" t="s">
        <v>510</v>
      </c>
      <c r="C62" s="11" t="s">
        <v>37</v>
      </c>
      <c r="D62" s="159">
        <v>500</v>
      </c>
    </row>
    <row r="63" spans="1:4" s="1" customFormat="1" ht="78.75" customHeight="1" x14ac:dyDescent="0.25">
      <c r="A63" s="58" t="s">
        <v>435</v>
      </c>
      <c r="B63" s="40" t="s">
        <v>266</v>
      </c>
      <c r="C63" s="22"/>
      <c r="D63" s="110">
        <f>D64+D67+D70</f>
        <v>54907</v>
      </c>
    </row>
    <row r="64" spans="1:4" s="1" customFormat="1" ht="63" x14ac:dyDescent="0.25">
      <c r="A64" s="52" t="s">
        <v>41</v>
      </c>
      <c r="B64" s="9" t="s">
        <v>266</v>
      </c>
      <c r="C64" s="11" t="s">
        <v>42</v>
      </c>
      <c r="D64" s="107">
        <f>D65</f>
        <v>2471</v>
      </c>
    </row>
    <row r="65" spans="1:4" s="1" customFormat="1" ht="15.75" x14ac:dyDescent="0.25">
      <c r="A65" s="52" t="s">
        <v>44</v>
      </c>
      <c r="B65" s="9" t="s">
        <v>266</v>
      </c>
      <c r="C65" s="11" t="s">
        <v>43</v>
      </c>
      <c r="D65" s="107">
        <f>SUM(D66:D66)</f>
        <v>2471</v>
      </c>
    </row>
    <row r="66" spans="1:4" s="1" customFormat="1" ht="31.5" x14ac:dyDescent="0.25">
      <c r="A66" s="52" t="s">
        <v>230</v>
      </c>
      <c r="B66" s="9" t="s">
        <v>266</v>
      </c>
      <c r="C66" s="11" t="s">
        <v>228</v>
      </c>
      <c r="D66" s="107">
        <v>2471</v>
      </c>
    </row>
    <row r="67" spans="1:4" s="1" customFormat="1" ht="31.5" x14ac:dyDescent="0.25">
      <c r="A67" s="52" t="s">
        <v>33</v>
      </c>
      <c r="B67" s="9" t="s">
        <v>266</v>
      </c>
      <c r="C67" s="14" t="s">
        <v>26</v>
      </c>
      <c r="D67" s="107">
        <f>D68</f>
        <v>1028</v>
      </c>
    </row>
    <row r="68" spans="1:4" s="1" customFormat="1" ht="31.5" x14ac:dyDescent="0.25">
      <c r="A68" s="52" t="s">
        <v>28</v>
      </c>
      <c r="B68" s="9" t="s">
        <v>266</v>
      </c>
      <c r="C68" s="14" t="s">
        <v>27</v>
      </c>
      <c r="D68" s="107">
        <f>D69</f>
        <v>1028</v>
      </c>
    </row>
    <row r="69" spans="1:4" s="1" customFormat="1" ht="31.5" x14ac:dyDescent="0.25">
      <c r="A69" s="54" t="s">
        <v>209</v>
      </c>
      <c r="B69" s="9" t="s">
        <v>266</v>
      </c>
      <c r="C69" s="11" t="s">
        <v>210</v>
      </c>
      <c r="D69" s="107">
        <f>1131-103</f>
        <v>1028</v>
      </c>
    </row>
    <row r="70" spans="1:4" s="1" customFormat="1" ht="15.75" x14ac:dyDescent="0.25">
      <c r="A70" s="54" t="s">
        <v>34</v>
      </c>
      <c r="B70" s="9" t="s">
        <v>266</v>
      </c>
      <c r="C70" s="20">
        <v>300</v>
      </c>
      <c r="D70" s="109">
        <f>D71</f>
        <v>51408</v>
      </c>
    </row>
    <row r="71" spans="1:4" s="1" customFormat="1" ht="15.75" x14ac:dyDescent="0.25">
      <c r="A71" s="59" t="s">
        <v>52</v>
      </c>
      <c r="B71" s="9" t="s">
        <v>266</v>
      </c>
      <c r="C71" s="20">
        <v>310</v>
      </c>
      <c r="D71" s="109">
        <f>D72</f>
        <v>51408</v>
      </c>
    </row>
    <row r="72" spans="1:4" s="1" customFormat="1" ht="31.5" x14ac:dyDescent="0.25">
      <c r="A72" s="59" t="s">
        <v>436</v>
      </c>
      <c r="B72" s="9" t="s">
        <v>266</v>
      </c>
      <c r="C72" s="20">
        <v>313</v>
      </c>
      <c r="D72" s="109">
        <f>56549-5141</f>
        <v>51408</v>
      </c>
    </row>
    <row r="73" spans="1:4" s="1" customFormat="1" ht="86.25" x14ac:dyDescent="0.3">
      <c r="A73" s="68" t="s">
        <v>196</v>
      </c>
      <c r="B73" s="49" t="s">
        <v>267</v>
      </c>
      <c r="C73" s="50"/>
      <c r="D73" s="111">
        <f>D74</f>
        <v>1563</v>
      </c>
    </row>
    <row r="74" spans="1:4" s="1" customFormat="1" ht="31.5" x14ac:dyDescent="0.25">
      <c r="A74" s="52" t="s">
        <v>29</v>
      </c>
      <c r="B74" s="65" t="s">
        <v>267</v>
      </c>
      <c r="C74" s="20">
        <v>600</v>
      </c>
      <c r="D74" s="109">
        <f>D75</f>
        <v>1563</v>
      </c>
    </row>
    <row r="75" spans="1:4" s="1" customFormat="1" ht="31.5" x14ac:dyDescent="0.25">
      <c r="A75" s="59" t="s">
        <v>39</v>
      </c>
      <c r="B75" s="65" t="s">
        <v>267</v>
      </c>
      <c r="C75" s="20">
        <v>630</v>
      </c>
      <c r="D75" s="109">
        <v>1563</v>
      </c>
    </row>
    <row r="76" spans="1:4" s="1" customFormat="1" ht="31.5" x14ac:dyDescent="0.25">
      <c r="A76" s="55" t="s">
        <v>268</v>
      </c>
      <c r="B76" s="15" t="s">
        <v>269</v>
      </c>
      <c r="C76" s="16"/>
      <c r="D76" s="104">
        <f>D77</f>
        <v>471803</v>
      </c>
    </row>
    <row r="77" spans="1:4" s="1" customFormat="1" ht="31.5" x14ac:dyDescent="0.25">
      <c r="A77" s="52" t="s">
        <v>29</v>
      </c>
      <c r="B77" s="12" t="s">
        <v>269</v>
      </c>
      <c r="C77" s="11" t="s">
        <v>31</v>
      </c>
      <c r="D77" s="105">
        <f>D78</f>
        <v>471803</v>
      </c>
    </row>
    <row r="78" spans="1:4" s="1" customFormat="1" ht="15.75" x14ac:dyDescent="0.25">
      <c r="A78" s="54" t="s">
        <v>36</v>
      </c>
      <c r="B78" s="12" t="s">
        <v>269</v>
      </c>
      <c r="C78" s="11" t="s">
        <v>37</v>
      </c>
      <c r="D78" s="105">
        <f>D79</f>
        <v>471803</v>
      </c>
    </row>
    <row r="79" spans="1:4" s="1" customFormat="1" ht="63" x14ac:dyDescent="0.25">
      <c r="A79" s="57" t="s">
        <v>270</v>
      </c>
      <c r="B79" s="12" t="s">
        <v>269</v>
      </c>
      <c r="C79" s="11" t="s">
        <v>271</v>
      </c>
      <c r="D79" s="105">
        <v>471803</v>
      </c>
    </row>
    <row r="80" spans="1:4" s="1" customFormat="1" ht="23.25" customHeight="1" x14ac:dyDescent="0.25">
      <c r="A80" s="66" t="s">
        <v>291</v>
      </c>
      <c r="B80" s="61" t="s">
        <v>292</v>
      </c>
      <c r="C80" s="62"/>
      <c r="D80" s="112">
        <f>D81+D85+D89+D109+D113+D117+D120+D125+D129+D133+D137+D141</f>
        <v>1937242</v>
      </c>
    </row>
    <row r="81" spans="1:4" s="1" customFormat="1" ht="36.75" customHeight="1" x14ac:dyDescent="0.25">
      <c r="A81" s="148" t="s">
        <v>490</v>
      </c>
      <c r="B81" s="15" t="s">
        <v>491</v>
      </c>
      <c r="C81" s="149"/>
      <c r="D81" s="104">
        <f>D82</f>
        <v>5000</v>
      </c>
    </row>
    <row r="82" spans="1:4" s="1" customFormat="1" ht="36.75" customHeight="1" x14ac:dyDescent="0.25">
      <c r="A82" s="52" t="s">
        <v>29</v>
      </c>
      <c r="B82" s="12" t="s">
        <v>491</v>
      </c>
      <c r="C82" s="11" t="s">
        <v>31</v>
      </c>
      <c r="D82" s="105">
        <f t="shared" ref="D82:D83" si="0">D83</f>
        <v>5000</v>
      </c>
    </row>
    <row r="83" spans="1:4" s="1" customFormat="1" ht="23.25" customHeight="1" x14ac:dyDescent="0.25">
      <c r="A83" s="59" t="s">
        <v>36</v>
      </c>
      <c r="B83" s="12" t="s">
        <v>491</v>
      </c>
      <c r="C83" s="11" t="s">
        <v>37</v>
      </c>
      <c r="D83" s="105">
        <f t="shared" si="0"/>
        <v>5000</v>
      </c>
    </row>
    <row r="84" spans="1:4" s="1" customFormat="1" ht="23.25" customHeight="1" x14ac:dyDescent="0.25">
      <c r="A84" s="52" t="s">
        <v>215</v>
      </c>
      <c r="B84" s="12" t="s">
        <v>491</v>
      </c>
      <c r="C84" s="14" t="s">
        <v>216</v>
      </c>
      <c r="D84" s="105">
        <f>0+5000</f>
        <v>5000</v>
      </c>
    </row>
    <row r="85" spans="1:4" s="1" customFormat="1" ht="15.75" x14ac:dyDescent="0.25">
      <c r="A85" s="55" t="s">
        <v>104</v>
      </c>
      <c r="B85" s="15" t="s">
        <v>293</v>
      </c>
      <c r="C85" s="16"/>
      <c r="D85" s="104">
        <f t="shared" ref="D85:D87" si="1">D86</f>
        <v>6410</v>
      </c>
    </row>
    <row r="86" spans="1:4" s="1" customFormat="1" ht="31.5" x14ac:dyDescent="0.25">
      <c r="A86" s="52" t="s">
        <v>29</v>
      </c>
      <c r="B86" s="12" t="s">
        <v>293</v>
      </c>
      <c r="C86" s="11" t="s">
        <v>31</v>
      </c>
      <c r="D86" s="105">
        <f t="shared" si="1"/>
        <v>6410</v>
      </c>
    </row>
    <row r="87" spans="1:4" s="1" customFormat="1" ht="15.75" x14ac:dyDescent="0.25">
      <c r="A87" s="59" t="s">
        <v>36</v>
      </c>
      <c r="B87" s="12" t="s">
        <v>293</v>
      </c>
      <c r="C87" s="11" t="s">
        <v>37</v>
      </c>
      <c r="D87" s="105">
        <f t="shared" si="1"/>
        <v>6410</v>
      </c>
    </row>
    <row r="88" spans="1:4" s="1" customFormat="1" ht="15.75" x14ac:dyDescent="0.25">
      <c r="A88" s="52" t="s">
        <v>215</v>
      </c>
      <c r="B88" s="12" t="s">
        <v>293</v>
      </c>
      <c r="C88" s="14" t="s">
        <v>216</v>
      </c>
      <c r="D88" s="105">
        <v>6410</v>
      </c>
    </row>
    <row r="89" spans="1:4" s="1" customFormat="1" ht="15.75" x14ac:dyDescent="0.25">
      <c r="A89" s="58" t="s">
        <v>294</v>
      </c>
      <c r="B89" s="40" t="s">
        <v>295</v>
      </c>
      <c r="C89" s="16"/>
      <c r="D89" s="104">
        <f>D90+D94+D98+D102</f>
        <v>93420</v>
      </c>
    </row>
    <row r="90" spans="1:4" s="1" customFormat="1" ht="47.25" x14ac:dyDescent="0.25">
      <c r="A90" s="56" t="s">
        <v>296</v>
      </c>
      <c r="B90" s="8" t="s">
        <v>297</v>
      </c>
      <c r="C90" s="18"/>
      <c r="D90" s="106">
        <f t="shared" ref="D90:D92" si="2">D91</f>
        <v>35871</v>
      </c>
    </row>
    <row r="91" spans="1:4" s="1" customFormat="1" ht="31.5" x14ac:dyDescent="0.25">
      <c r="A91" s="52" t="s">
        <v>29</v>
      </c>
      <c r="B91" s="13" t="s">
        <v>297</v>
      </c>
      <c r="C91" s="14" t="s">
        <v>31</v>
      </c>
      <c r="D91" s="107">
        <f t="shared" si="2"/>
        <v>35871</v>
      </c>
    </row>
    <row r="92" spans="1:4" s="1" customFormat="1" ht="15.75" x14ac:dyDescent="0.25">
      <c r="A92" s="52" t="s">
        <v>36</v>
      </c>
      <c r="B92" s="13" t="s">
        <v>297</v>
      </c>
      <c r="C92" s="14" t="s">
        <v>37</v>
      </c>
      <c r="D92" s="107">
        <f t="shared" si="2"/>
        <v>35871</v>
      </c>
    </row>
    <row r="93" spans="1:4" s="1" customFormat="1" ht="15.75" x14ac:dyDescent="0.25">
      <c r="A93" s="52" t="s">
        <v>215</v>
      </c>
      <c r="B93" s="13" t="s">
        <v>297</v>
      </c>
      <c r="C93" s="14" t="s">
        <v>216</v>
      </c>
      <c r="D93" s="107">
        <f>24980+8891+2000</f>
        <v>35871</v>
      </c>
    </row>
    <row r="94" spans="1:4" s="1" customFormat="1" ht="15.75" x14ac:dyDescent="0.25">
      <c r="A94" s="71" t="s">
        <v>298</v>
      </c>
      <c r="B94" s="8" t="s">
        <v>299</v>
      </c>
      <c r="C94" s="18"/>
      <c r="D94" s="106">
        <f t="shared" ref="D94:D96" si="3">D95</f>
        <v>29206</v>
      </c>
    </row>
    <row r="95" spans="1:4" s="1" customFormat="1" ht="31.5" x14ac:dyDescent="0.25">
      <c r="A95" s="52" t="s">
        <v>29</v>
      </c>
      <c r="B95" s="13" t="s">
        <v>299</v>
      </c>
      <c r="C95" s="14" t="s">
        <v>31</v>
      </c>
      <c r="D95" s="107">
        <f t="shared" si="3"/>
        <v>29206</v>
      </c>
    </row>
    <row r="96" spans="1:4" s="1" customFormat="1" ht="15.75" x14ac:dyDescent="0.25">
      <c r="A96" s="52" t="s">
        <v>36</v>
      </c>
      <c r="B96" s="13" t="s">
        <v>299</v>
      </c>
      <c r="C96" s="14" t="s">
        <v>37</v>
      </c>
      <c r="D96" s="107">
        <f t="shared" si="3"/>
        <v>29206</v>
      </c>
    </row>
    <row r="97" spans="1:4" s="1" customFormat="1" ht="15.75" x14ac:dyDescent="0.25">
      <c r="A97" s="52" t="s">
        <v>215</v>
      </c>
      <c r="B97" s="13" t="s">
        <v>299</v>
      </c>
      <c r="C97" s="14" t="s">
        <v>216</v>
      </c>
      <c r="D97" s="107">
        <f>33686-4480</f>
        <v>29206</v>
      </c>
    </row>
    <row r="98" spans="1:4" s="1" customFormat="1" ht="60.75" x14ac:dyDescent="0.25">
      <c r="A98" s="155" t="s">
        <v>513</v>
      </c>
      <c r="B98" s="156" t="s">
        <v>514</v>
      </c>
      <c r="C98" s="157" t="s">
        <v>216</v>
      </c>
      <c r="D98" s="153">
        <f>D99</f>
        <v>9200</v>
      </c>
    </row>
    <row r="99" spans="1:4" s="1" customFormat="1" ht="31.5" x14ac:dyDescent="0.25">
      <c r="A99" s="52" t="s">
        <v>29</v>
      </c>
      <c r="B99" s="13" t="s">
        <v>514</v>
      </c>
      <c r="C99" s="14" t="s">
        <v>31</v>
      </c>
      <c r="D99" s="154">
        <f>D100</f>
        <v>9200</v>
      </c>
    </row>
    <row r="100" spans="1:4" s="1" customFormat="1" ht="15.75" x14ac:dyDescent="0.25">
      <c r="A100" s="52" t="s">
        <v>36</v>
      </c>
      <c r="B100" s="13" t="s">
        <v>514</v>
      </c>
      <c r="C100" s="14" t="s">
        <v>37</v>
      </c>
      <c r="D100" s="154">
        <f>D101</f>
        <v>9200</v>
      </c>
    </row>
    <row r="101" spans="1:4" s="1" customFormat="1" ht="15.75" x14ac:dyDescent="0.25">
      <c r="A101" s="52" t="s">
        <v>215</v>
      </c>
      <c r="B101" s="13" t="s">
        <v>514</v>
      </c>
      <c r="C101" s="14" t="s">
        <v>216</v>
      </c>
      <c r="D101" s="154">
        <v>9200</v>
      </c>
    </row>
    <row r="102" spans="1:4" s="1" customFormat="1" ht="15.75" x14ac:dyDescent="0.25">
      <c r="A102" s="56" t="s">
        <v>300</v>
      </c>
      <c r="B102" s="8" t="s">
        <v>301</v>
      </c>
      <c r="C102" s="18"/>
      <c r="D102" s="106">
        <f>D103+D106</f>
        <v>19143</v>
      </c>
    </row>
    <row r="103" spans="1:4" s="1" customFormat="1" ht="31.5" x14ac:dyDescent="0.25">
      <c r="A103" s="52" t="s">
        <v>33</v>
      </c>
      <c r="B103" s="13" t="s">
        <v>301</v>
      </c>
      <c r="C103" s="14" t="s">
        <v>26</v>
      </c>
      <c r="D103" s="107">
        <f t="shared" ref="D103:D104" si="4">D104</f>
        <v>3929</v>
      </c>
    </row>
    <row r="104" spans="1:4" s="1" customFormat="1" ht="31.5" x14ac:dyDescent="0.25">
      <c r="A104" s="52" t="s">
        <v>28</v>
      </c>
      <c r="B104" s="13" t="s">
        <v>301</v>
      </c>
      <c r="C104" s="14" t="s">
        <v>27</v>
      </c>
      <c r="D104" s="107">
        <f t="shared" si="4"/>
        <v>3929</v>
      </c>
    </row>
    <row r="105" spans="1:4" s="1" customFormat="1" ht="31.5" x14ac:dyDescent="0.25">
      <c r="A105" s="54" t="s">
        <v>209</v>
      </c>
      <c r="B105" s="13" t="s">
        <v>301</v>
      </c>
      <c r="C105" s="11" t="s">
        <v>210</v>
      </c>
      <c r="D105" s="107">
        <v>3929</v>
      </c>
    </row>
    <row r="106" spans="1:4" s="1" customFormat="1" ht="31.5" x14ac:dyDescent="0.25">
      <c r="A106" s="52" t="s">
        <v>29</v>
      </c>
      <c r="B106" s="13" t="s">
        <v>301</v>
      </c>
      <c r="C106" s="14" t="s">
        <v>31</v>
      </c>
      <c r="D106" s="107">
        <f t="shared" ref="D106:D107" si="5">D107</f>
        <v>15214</v>
      </c>
    </row>
    <row r="107" spans="1:4" s="1" customFormat="1" ht="15.75" x14ac:dyDescent="0.25">
      <c r="A107" s="52" t="s">
        <v>36</v>
      </c>
      <c r="B107" s="13" t="s">
        <v>301</v>
      </c>
      <c r="C107" s="14" t="s">
        <v>37</v>
      </c>
      <c r="D107" s="107">
        <f t="shared" si="5"/>
        <v>15214</v>
      </c>
    </row>
    <row r="108" spans="1:4" s="1" customFormat="1" ht="15.75" x14ac:dyDescent="0.25">
      <c r="A108" s="52" t="s">
        <v>215</v>
      </c>
      <c r="B108" s="13" t="s">
        <v>301</v>
      </c>
      <c r="C108" s="14" t="s">
        <v>216</v>
      </c>
      <c r="D108" s="107">
        <f>15223-9</f>
        <v>15214</v>
      </c>
    </row>
    <row r="109" spans="1:4" s="1" customFormat="1" ht="46.5" customHeight="1" x14ac:dyDescent="0.25">
      <c r="A109" s="63" t="s">
        <v>443</v>
      </c>
      <c r="B109" s="51" t="s">
        <v>302</v>
      </c>
      <c r="C109" s="19"/>
      <c r="D109" s="113">
        <f t="shared" ref="D109:D111" si="6">D110</f>
        <v>141677</v>
      </c>
    </row>
    <row r="110" spans="1:4" s="1" customFormat="1" ht="31.5" x14ac:dyDescent="0.25">
      <c r="A110" s="64" t="s">
        <v>70</v>
      </c>
      <c r="B110" s="13" t="s">
        <v>302</v>
      </c>
      <c r="C110" s="14" t="s">
        <v>49</v>
      </c>
      <c r="D110" s="105">
        <f t="shared" si="6"/>
        <v>141677</v>
      </c>
    </row>
    <row r="111" spans="1:4" s="1" customFormat="1" ht="15.75" x14ac:dyDescent="0.25">
      <c r="A111" s="59" t="s">
        <v>48</v>
      </c>
      <c r="B111" s="13" t="s">
        <v>302</v>
      </c>
      <c r="C111" s="14">
        <v>410</v>
      </c>
      <c r="D111" s="105">
        <f t="shared" si="6"/>
        <v>141677</v>
      </c>
    </row>
    <row r="112" spans="1:4" s="1" customFormat="1" ht="33" customHeight="1" x14ac:dyDescent="0.25">
      <c r="A112" s="59" t="s">
        <v>260</v>
      </c>
      <c r="B112" s="13" t="s">
        <v>302</v>
      </c>
      <c r="C112" s="14" t="s">
        <v>261</v>
      </c>
      <c r="D112" s="105">
        <f>150370+12800-21493</f>
        <v>141677</v>
      </c>
    </row>
    <row r="113" spans="1:4" s="1" customFormat="1" ht="143.25" customHeight="1" x14ac:dyDescent="0.25">
      <c r="A113" s="55" t="s">
        <v>459</v>
      </c>
      <c r="B113" s="40" t="s">
        <v>303</v>
      </c>
      <c r="C113" s="22"/>
      <c r="D113" s="110">
        <f>D114</f>
        <v>1250214</v>
      </c>
    </row>
    <row r="114" spans="1:4" s="1" customFormat="1" ht="31.5" x14ac:dyDescent="0.25">
      <c r="A114" s="52" t="s">
        <v>29</v>
      </c>
      <c r="B114" s="9" t="s">
        <v>303</v>
      </c>
      <c r="C114" s="14" t="s">
        <v>31</v>
      </c>
      <c r="D114" s="109">
        <f>D116</f>
        <v>1250214</v>
      </c>
    </row>
    <row r="115" spans="1:4" s="1" customFormat="1" ht="15.75" x14ac:dyDescent="0.25">
      <c r="A115" s="52" t="s">
        <v>36</v>
      </c>
      <c r="B115" s="9" t="s">
        <v>303</v>
      </c>
      <c r="C115" s="14" t="s">
        <v>37</v>
      </c>
      <c r="D115" s="109">
        <f>D116</f>
        <v>1250214</v>
      </c>
    </row>
    <row r="116" spans="1:4" s="1" customFormat="1" ht="63" x14ac:dyDescent="0.25">
      <c r="A116" s="57" t="s">
        <v>270</v>
      </c>
      <c r="B116" s="9" t="s">
        <v>303</v>
      </c>
      <c r="C116" s="11" t="s">
        <v>271</v>
      </c>
      <c r="D116" s="105">
        <v>1250214</v>
      </c>
    </row>
    <row r="117" spans="1:4" s="1" customFormat="1" ht="173.25" x14ac:dyDescent="0.25">
      <c r="A117" s="55" t="s">
        <v>304</v>
      </c>
      <c r="B117" s="40" t="s">
        <v>305</v>
      </c>
      <c r="C117" s="22"/>
      <c r="D117" s="110">
        <f t="shared" ref="D117:D118" si="7">D118</f>
        <v>133386</v>
      </c>
    </row>
    <row r="118" spans="1:4" s="1" customFormat="1" ht="31.5" x14ac:dyDescent="0.25">
      <c r="A118" s="52" t="s">
        <v>29</v>
      </c>
      <c r="B118" s="9" t="s">
        <v>305</v>
      </c>
      <c r="C118" s="28">
        <v>600</v>
      </c>
      <c r="D118" s="109">
        <f t="shared" si="7"/>
        <v>133386</v>
      </c>
    </row>
    <row r="119" spans="1:4" s="1" customFormat="1" ht="31.5" x14ac:dyDescent="0.25">
      <c r="A119" s="59" t="s">
        <v>39</v>
      </c>
      <c r="B119" s="9" t="s">
        <v>305</v>
      </c>
      <c r="C119" s="28">
        <v>630</v>
      </c>
      <c r="D119" s="109">
        <v>133386</v>
      </c>
    </row>
    <row r="120" spans="1:4" s="1" customFormat="1" ht="94.5" x14ac:dyDescent="0.25">
      <c r="A120" s="55" t="s">
        <v>306</v>
      </c>
      <c r="B120" s="40" t="s">
        <v>307</v>
      </c>
      <c r="C120" s="16"/>
      <c r="D120" s="104">
        <f>D121</f>
        <v>57110</v>
      </c>
    </row>
    <row r="121" spans="1:4" s="1" customFormat="1" ht="31.5" x14ac:dyDescent="0.25">
      <c r="A121" s="52" t="s">
        <v>29</v>
      </c>
      <c r="B121" s="13" t="s">
        <v>307</v>
      </c>
      <c r="C121" s="14" t="s">
        <v>31</v>
      </c>
      <c r="D121" s="105">
        <f>D122+D124</f>
        <v>57110</v>
      </c>
    </row>
    <row r="122" spans="1:4" s="1" customFormat="1" ht="15.75" x14ac:dyDescent="0.25">
      <c r="A122" s="52" t="s">
        <v>36</v>
      </c>
      <c r="B122" s="13" t="s">
        <v>307</v>
      </c>
      <c r="C122" s="14" t="s">
        <v>37</v>
      </c>
      <c r="D122" s="105">
        <f>D123</f>
        <v>53810</v>
      </c>
    </row>
    <row r="123" spans="1:4" s="1" customFormat="1" ht="15.75" x14ac:dyDescent="0.25">
      <c r="A123" s="52" t="s">
        <v>215</v>
      </c>
      <c r="B123" s="13" t="s">
        <v>307</v>
      </c>
      <c r="C123" s="14" t="s">
        <v>216</v>
      </c>
      <c r="D123" s="105">
        <f>53810</f>
        <v>53810</v>
      </c>
    </row>
    <row r="124" spans="1:4" s="1" customFormat="1" ht="31.5" x14ac:dyDescent="0.25">
      <c r="A124" s="59" t="s">
        <v>39</v>
      </c>
      <c r="B124" s="13" t="s">
        <v>307</v>
      </c>
      <c r="C124" s="14" t="s">
        <v>0</v>
      </c>
      <c r="D124" s="105">
        <v>3300</v>
      </c>
    </row>
    <row r="125" spans="1:4" s="1" customFormat="1" ht="63" x14ac:dyDescent="0.25">
      <c r="A125" s="55" t="s">
        <v>308</v>
      </c>
      <c r="B125" s="40" t="s">
        <v>309</v>
      </c>
      <c r="C125" s="22"/>
      <c r="D125" s="110">
        <f t="shared" ref="D125:D127" si="8">D126</f>
        <v>12877</v>
      </c>
    </row>
    <row r="126" spans="1:4" s="1" customFormat="1" ht="31.5" x14ac:dyDescent="0.25">
      <c r="A126" s="52" t="s">
        <v>29</v>
      </c>
      <c r="B126" s="9" t="s">
        <v>309</v>
      </c>
      <c r="C126" s="14" t="s">
        <v>31</v>
      </c>
      <c r="D126" s="109">
        <f t="shared" si="8"/>
        <v>12877</v>
      </c>
    </row>
    <row r="127" spans="1:4" s="1" customFormat="1" ht="15.75" x14ac:dyDescent="0.25">
      <c r="A127" s="52" t="s">
        <v>36</v>
      </c>
      <c r="B127" s="9" t="s">
        <v>309</v>
      </c>
      <c r="C127" s="14" t="s">
        <v>37</v>
      </c>
      <c r="D127" s="109">
        <f t="shared" si="8"/>
        <v>12877</v>
      </c>
    </row>
    <row r="128" spans="1:4" s="1" customFormat="1" ht="15.75" x14ac:dyDescent="0.25">
      <c r="A128" s="52" t="s">
        <v>215</v>
      </c>
      <c r="B128" s="9" t="s">
        <v>309</v>
      </c>
      <c r="C128" s="14" t="s">
        <v>216</v>
      </c>
      <c r="D128" s="105">
        <v>12877</v>
      </c>
    </row>
    <row r="129" spans="1:4" s="1" customFormat="1" ht="47.25" x14ac:dyDescent="0.25">
      <c r="A129" s="63" t="s">
        <v>310</v>
      </c>
      <c r="B129" s="51" t="s">
        <v>311</v>
      </c>
      <c r="C129" s="19"/>
      <c r="D129" s="104">
        <f>D130</f>
        <v>2244</v>
      </c>
    </row>
    <row r="130" spans="1:4" s="1" customFormat="1" ht="31.5" x14ac:dyDescent="0.25">
      <c r="A130" s="52" t="s">
        <v>33</v>
      </c>
      <c r="B130" s="13" t="s">
        <v>311</v>
      </c>
      <c r="C130" s="14" t="s">
        <v>26</v>
      </c>
      <c r="D130" s="105">
        <f t="shared" ref="D130" si="9">D131</f>
        <v>2244</v>
      </c>
    </row>
    <row r="131" spans="1:4" s="1" customFormat="1" ht="31.5" x14ac:dyDescent="0.25">
      <c r="A131" s="52" t="s">
        <v>28</v>
      </c>
      <c r="B131" s="13" t="s">
        <v>311</v>
      </c>
      <c r="C131" s="14" t="s">
        <v>27</v>
      </c>
      <c r="D131" s="105">
        <f>D132</f>
        <v>2244</v>
      </c>
    </row>
    <row r="132" spans="1:4" s="1" customFormat="1" ht="31.5" x14ac:dyDescent="0.25">
      <c r="A132" s="54" t="s">
        <v>209</v>
      </c>
      <c r="B132" s="13" t="s">
        <v>311</v>
      </c>
      <c r="C132" s="11" t="s">
        <v>210</v>
      </c>
      <c r="D132" s="105">
        <v>2244</v>
      </c>
    </row>
    <row r="133" spans="1:4" s="1" customFormat="1" ht="47.25" x14ac:dyDescent="0.25">
      <c r="A133" s="142" t="s">
        <v>480</v>
      </c>
      <c r="B133" s="40" t="s">
        <v>481</v>
      </c>
      <c r="C133" s="22"/>
      <c r="D133" s="110">
        <f t="shared" ref="D133:D135" si="10">D134</f>
        <v>500</v>
      </c>
    </row>
    <row r="134" spans="1:4" s="1" customFormat="1" ht="31.5" x14ac:dyDescent="0.25">
      <c r="A134" s="52" t="s">
        <v>29</v>
      </c>
      <c r="B134" s="9" t="s">
        <v>481</v>
      </c>
      <c r="C134" s="14" t="s">
        <v>31</v>
      </c>
      <c r="D134" s="109">
        <f t="shared" si="10"/>
        <v>500</v>
      </c>
    </row>
    <row r="135" spans="1:4" s="1" customFormat="1" ht="15.75" x14ac:dyDescent="0.25">
      <c r="A135" s="52" t="s">
        <v>36</v>
      </c>
      <c r="B135" s="9" t="s">
        <v>481</v>
      </c>
      <c r="C135" s="14" t="s">
        <v>37</v>
      </c>
      <c r="D135" s="109">
        <f t="shared" si="10"/>
        <v>500</v>
      </c>
    </row>
    <row r="136" spans="1:4" s="1" customFormat="1" ht="15.75" x14ac:dyDescent="0.25">
      <c r="A136" s="52" t="s">
        <v>215</v>
      </c>
      <c r="B136" s="9" t="s">
        <v>481</v>
      </c>
      <c r="C136" s="14" t="s">
        <v>216</v>
      </c>
      <c r="D136" s="105">
        <f>0+500</f>
        <v>500</v>
      </c>
    </row>
    <row r="137" spans="1:4" s="1" customFormat="1" ht="31.5" x14ac:dyDescent="0.25">
      <c r="A137" s="55" t="s">
        <v>312</v>
      </c>
      <c r="B137" s="15" t="s">
        <v>313</v>
      </c>
      <c r="C137" s="16"/>
      <c r="D137" s="104">
        <f t="shared" ref="D137:D139" si="11">D138</f>
        <v>209337</v>
      </c>
    </row>
    <row r="138" spans="1:4" s="1" customFormat="1" ht="31.5" x14ac:dyDescent="0.25">
      <c r="A138" s="52" t="s">
        <v>29</v>
      </c>
      <c r="B138" s="12" t="s">
        <v>313</v>
      </c>
      <c r="C138" s="11" t="s">
        <v>31</v>
      </c>
      <c r="D138" s="105">
        <f t="shared" si="11"/>
        <v>209337</v>
      </c>
    </row>
    <row r="139" spans="1:4" s="1" customFormat="1" ht="15.75" x14ac:dyDescent="0.25">
      <c r="A139" s="54" t="s">
        <v>36</v>
      </c>
      <c r="B139" s="12" t="s">
        <v>313</v>
      </c>
      <c r="C139" s="11" t="s">
        <v>37</v>
      </c>
      <c r="D139" s="105">
        <f t="shared" si="11"/>
        <v>209337</v>
      </c>
    </row>
    <row r="140" spans="1:4" s="1" customFormat="1" ht="63" x14ac:dyDescent="0.25">
      <c r="A140" s="57" t="s">
        <v>270</v>
      </c>
      <c r="B140" s="12" t="s">
        <v>313</v>
      </c>
      <c r="C140" s="11" t="s">
        <v>271</v>
      </c>
      <c r="D140" s="105">
        <v>209337</v>
      </c>
    </row>
    <row r="141" spans="1:4" s="1" customFormat="1" ht="31.5" x14ac:dyDescent="0.25">
      <c r="A141" s="55" t="s">
        <v>314</v>
      </c>
      <c r="B141" s="15" t="s">
        <v>315</v>
      </c>
      <c r="C141" s="16"/>
      <c r="D141" s="104">
        <f t="shared" ref="D141:D143" si="12">D142</f>
        <v>25067</v>
      </c>
    </row>
    <row r="142" spans="1:4" s="1" customFormat="1" ht="31.5" x14ac:dyDescent="0.25">
      <c r="A142" s="52" t="s">
        <v>29</v>
      </c>
      <c r="B142" s="12" t="s">
        <v>315</v>
      </c>
      <c r="C142" s="11" t="s">
        <v>31</v>
      </c>
      <c r="D142" s="105">
        <f t="shared" si="12"/>
        <v>25067</v>
      </c>
    </row>
    <row r="143" spans="1:4" s="1" customFormat="1" ht="15.75" x14ac:dyDescent="0.25">
      <c r="A143" s="54" t="s">
        <v>36</v>
      </c>
      <c r="B143" s="12" t="s">
        <v>315</v>
      </c>
      <c r="C143" s="11" t="s">
        <v>37</v>
      </c>
      <c r="D143" s="105">
        <f t="shared" si="12"/>
        <v>25067</v>
      </c>
    </row>
    <row r="144" spans="1:4" s="1" customFormat="1" ht="63" x14ac:dyDescent="0.25">
      <c r="A144" s="57" t="s">
        <v>270</v>
      </c>
      <c r="B144" s="12" t="s">
        <v>315</v>
      </c>
      <c r="C144" s="11" t="s">
        <v>271</v>
      </c>
      <c r="D144" s="105">
        <v>25067</v>
      </c>
    </row>
    <row r="145" spans="1:4" s="1" customFormat="1" ht="35.25" customHeight="1" x14ac:dyDescent="0.25">
      <c r="A145" s="72" t="s">
        <v>316</v>
      </c>
      <c r="B145" s="61" t="s">
        <v>317</v>
      </c>
      <c r="C145" s="11"/>
      <c r="D145" s="112">
        <f>D146+D150+D154+D172+D180+D184+D193</f>
        <v>261284</v>
      </c>
    </row>
    <row r="146" spans="1:4" s="1" customFormat="1" ht="36.75" customHeight="1" x14ac:dyDescent="0.25">
      <c r="A146" s="148" t="s">
        <v>490</v>
      </c>
      <c r="B146" s="15" t="s">
        <v>492</v>
      </c>
      <c r="C146" s="149"/>
      <c r="D146" s="104">
        <f>D147</f>
        <v>1050</v>
      </c>
    </row>
    <row r="147" spans="1:4" s="1" customFormat="1" ht="36.75" customHeight="1" x14ac:dyDescent="0.25">
      <c r="A147" s="52" t="s">
        <v>29</v>
      </c>
      <c r="B147" s="12" t="s">
        <v>492</v>
      </c>
      <c r="C147" s="11" t="s">
        <v>31</v>
      </c>
      <c r="D147" s="105">
        <f t="shared" ref="D147:D148" si="13">D148</f>
        <v>1050</v>
      </c>
    </row>
    <row r="148" spans="1:4" s="1" customFormat="1" ht="23.25" customHeight="1" x14ac:dyDescent="0.25">
      <c r="A148" s="59" t="s">
        <v>36</v>
      </c>
      <c r="B148" s="12" t="s">
        <v>492</v>
      </c>
      <c r="C148" s="11" t="s">
        <v>37</v>
      </c>
      <c r="D148" s="105">
        <f t="shared" si="13"/>
        <v>1050</v>
      </c>
    </row>
    <row r="149" spans="1:4" s="1" customFormat="1" ht="23.25" customHeight="1" x14ac:dyDescent="0.25">
      <c r="A149" s="52" t="s">
        <v>215</v>
      </c>
      <c r="B149" s="12" t="s">
        <v>492</v>
      </c>
      <c r="C149" s="14" t="s">
        <v>216</v>
      </c>
      <c r="D149" s="105">
        <f>0+1050</f>
        <v>1050</v>
      </c>
    </row>
    <row r="150" spans="1:4" s="1" customFormat="1" ht="15.75" x14ac:dyDescent="0.25">
      <c r="A150" s="55" t="s">
        <v>104</v>
      </c>
      <c r="B150" s="15" t="s">
        <v>318</v>
      </c>
      <c r="C150" s="16"/>
      <c r="D150" s="104">
        <f t="shared" ref="D150:D152" si="14">D151</f>
        <v>1260</v>
      </c>
    </row>
    <row r="151" spans="1:4" s="1" customFormat="1" ht="31.5" x14ac:dyDescent="0.25">
      <c r="A151" s="52" t="s">
        <v>29</v>
      </c>
      <c r="B151" s="12" t="s">
        <v>318</v>
      </c>
      <c r="C151" s="11" t="s">
        <v>31</v>
      </c>
      <c r="D151" s="105">
        <f t="shared" si="14"/>
        <v>1260</v>
      </c>
    </row>
    <row r="152" spans="1:4" s="1" customFormat="1" ht="15.75" x14ac:dyDescent="0.25">
      <c r="A152" s="59" t="s">
        <v>36</v>
      </c>
      <c r="B152" s="12" t="s">
        <v>318</v>
      </c>
      <c r="C152" s="11" t="s">
        <v>37</v>
      </c>
      <c r="D152" s="105">
        <f t="shared" si="14"/>
        <v>1260</v>
      </c>
    </row>
    <row r="153" spans="1:4" s="1" customFormat="1" ht="15.75" x14ac:dyDescent="0.25">
      <c r="A153" s="52" t="s">
        <v>215</v>
      </c>
      <c r="B153" s="12" t="s">
        <v>318</v>
      </c>
      <c r="C153" s="14" t="s">
        <v>216</v>
      </c>
      <c r="D153" s="108">
        <v>1260</v>
      </c>
    </row>
    <row r="154" spans="1:4" s="1" customFormat="1" ht="15.75" x14ac:dyDescent="0.25">
      <c r="A154" s="58" t="s">
        <v>319</v>
      </c>
      <c r="B154" s="40" t="s">
        <v>320</v>
      </c>
      <c r="C154" s="16"/>
      <c r="D154" s="104">
        <f>D155+D159</f>
        <v>1513</v>
      </c>
    </row>
    <row r="155" spans="1:4" s="1" customFormat="1" ht="47.25" x14ac:dyDescent="0.25">
      <c r="A155" s="56" t="s">
        <v>296</v>
      </c>
      <c r="B155" s="8" t="s">
        <v>321</v>
      </c>
      <c r="C155" s="18"/>
      <c r="D155" s="106">
        <f t="shared" ref="D155:D157" si="15">D156</f>
        <v>50</v>
      </c>
    </row>
    <row r="156" spans="1:4" s="1" customFormat="1" ht="31.5" x14ac:dyDescent="0.25">
      <c r="A156" s="52" t="s">
        <v>29</v>
      </c>
      <c r="B156" s="13" t="s">
        <v>321</v>
      </c>
      <c r="C156" s="14" t="s">
        <v>31</v>
      </c>
      <c r="D156" s="107">
        <f t="shared" si="15"/>
        <v>50</v>
      </c>
    </row>
    <row r="157" spans="1:4" s="1" customFormat="1" ht="15.75" x14ac:dyDescent="0.25">
      <c r="A157" s="52" t="s">
        <v>36</v>
      </c>
      <c r="B157" s="13" t="s">
        <v>321</v>
      </c>
      <c r="C157" s="14" t="s">
        <v>37</v>
      </c>
      <c r="D157" s="107">
        <f t="shared" si="15"/>
        <v>50</v>
      </c>
    </row>
    <row r="158" spans="1:4" s="1" customFormat="1" ht="15.75" x14ac:dyDescent="0.25">
      <c r="A158" s="52" t="s">
        <v>215</v>
      </c>
      <c r="B158" s="13" t="s">
        <v>321</v>
      </c>
      <c r="C158" s="14" t="s">
        <v>216</v>
      </c>
      <c r="D158" s="107">
        <v>50</v>
      </c>
    </row>
    <row r="159" spans="1:4" s="1" customFormat="1" ht="33" customHeight="1" x14ac:dyDescent="0.25">
      <c r="A159" s="56" t="s">
        <v>322</v>
      </c>
      <c r="B159" s="8" t="s">
        <v>323</v>
      </c>
      <c r="C159" s="18"/>
      <c r="D159" s="106">
        <f>D160+D163+D166+D169</f>
        <v>1463</v>
      </c>
    </row>
    <row r="160" spans="1:4" s="1" customFormat="1" ht="63" x14ac:dyDescent="0.25">
      <c r="A160" s="54" t="s">
        <v>51</v>
      </c>
      <c r="B160" s="13" t="s">
        <v>323</v>
      </c>
      <c r="C160" s="11">
        <v>100</v>
      </c>
      <c r="D160" s="105">
        <f>D161</f>
        <v>16</v>
      </c>
    </row>
    <row r="161" spans="1:4" s="1" customFormat="1" ht="15.75" x14ac:dyDescent="0.25">
      <c r="A161" s="52" t="s">
        <v>44</v>
      </c>
      <c r="B161" s="13" t="s">
        <v>323</v>
      </c>
      <c r="C161" s="11" t="s">
        <v>43</v>
      </c>
      <c r="D161" s="105">
        <f>D162</f>
        <v>16</v>
      </c>
    </row>
    <row r="162" spans="1:4" s="1" customFormat="1" ht="33.75" customHeight="1" x14ac:dyDescent="0.25">
      <c r="A162" s="52" t="s">
        <v>230</v>
      </c>
      <c r="B162" s="13" t="s">
        <v>323</v>
      </c>
      <c r="C162" s="11" t="s">
        <v>228</v>
      </c>
      <c r="D162" s="105">
        <v>16</v>
      </c>
    </row>
    <row r="163" spans="1:4" s="1" customFormat="1" ht="31.5" x14ac:dyDescent="0.25">
      <c r="A163" s="52" t="s">
        <v>33</v>
      </c>
      <c r="B163" s="13" t="s">
        <v>323</v>
      </c>
      <c r="C163" s="14" t="s">
        <v>26</v>
      </c>
      <c r="D163" s="107">
        <f t="shared" ref="D163:D167" si="16">D164</f>
        <v>370</v>
      </c>
    </row>
    <row r="164" spans="1:4" s="1" customFormat="1" ht="31.5" x14ac:dyDescent="0.25">
      <c r="A164" s="52" t="s">
        <v>28</v>
      </c>
      <c r="B164" s="13" t="s">
        <v>323</v>
      </c>
      <c r="C164" s="14" t="s">
        <v>27</v>
      </c>
      <c r="D164" s="107">
        <f t="shared" si="16"/>
        <v>370</v>
      </c>
    </row>
    <row r="165" spans="1:4" s="1" customFormat="1" ht="31.5" x14ac:dyDescent="0.25">
      <c r="A165" s="54" t="s">
        <v>209</v>
      </c>
      <c r="B165" s="13" t="s">
        <v>323</v>
      </c>
      <c r="C165" s="11" t="s">
        <v>210</v>
      </c>
      <c r="D165" s="107">
        <f>371-1</f>
        <v>370</v>
      </c>
    </row>
    <row r="166" spans="1:4" s="1" customFormat="1" ht="15.75" x14ac:dyDescent="0.25">
      <c r="A166" s="5" t="s">
        <v>34</v>
      </c>
      <c r="B166" s="13" t="s">
        <v>323</v>
      </c>
      <c r="C166" s="14" t="s">
        <v>35</v>
      </c>
      <c r="D166" s="107">
        <f t="shared" si="16"/>
        <v>1</v>
      </c>
    </row>
    <row r="167" spans="1:4" s="1" customFormat="1" ht="31.5" x14ac:dyDescent="0.25">
      <c r="A167" s="5" t="s">
        <v>353</v>
      </c>
      <c r="B167" s="13" t="s">
        <v>323</v>
      </c>
      <c r="C167" s="14" t="s">
        <v>460</v>
      </c>
      <c r="D167" s="107">
        <f t="shared" si="16"/>
        <v>1</v>
      </c>
    </row>
    <row r="168" spans="1:4" s="1" customFormat="1" ht="31.5" x14ac:dyDescent="0.25">
      <c r="A168" s="5" t="s">
        <v>393</v>
      </c>
      <c r="B168" s="13" t="s">
        <v>323</v>
      </c>
      <c r="C168" s="11" t="s">
        <v>461</v>
      </c>
      <c r="D168" s="107">
        <f>0+1</f>
        <v>1</v>
      </c>
    </row>
    <row r="169" spans="1:4" s="1" customFormat="1" ht="31.5" x14ac:dyDescent="0.25">
      <c r="A169" s="52" t="s">
        <v>29</v>
      </c>
      <c r="B169" s="13" t="s">
        <v>323</v>
      </c>
      <c r="C169" s="14" t="s">
        <v>31</v>
      </c>
      <c r="D169" s="107">
        <f t="shared" ref="D169:D170" si="17">D170</f>
        <v>1076</v>
      </c>
    </row>
    <row r="170" spans="1:4" s="1" customFormat="1" ht="15.75" x14ac:dyDescent="0.25">
      <c r="A170" s="52" t="s">
        <v>36</v>
      </c>
      <c r="B170" s="13" t="s">
        <v>323</v>
      </c>
      <c r="C170" s="14" t="s">
        <v>37</v>
      </c>
      <c r="D170" s="107">
        <f t="shared" si="17"/>
        <v>1076</v>
      </c>
    </row>
    <row r="171" spans="1:4" s="1" customFormat="1" ht="15.75" x14ac:dyDescent="0.25">
      <c r="A171" s="52" t="s">
        <v>215</v>
      </c>
      <c r="B171" s="13" t="s">
        <v>323</v>
      </c>
      <c r="C171" s="14" t="s">
        <v>216</v>
      </c>
      <c r="D171" s="107">
        <v>1076</v>
      </c>
    </row>
    <row r="172" spans="1:4" s="1" customFormat="1" ht="63" x14ac:dyDescent="0.25">
      <c r="A172" s="55" t="s">
        <v>324</v>
      </c>
      <c r="B172" s="15" t="s">
        <v>325</v>
      </c>
      <c r="C172" s="19"/>
      <c r="D172" s="113">
        <f>D173+D177</f>
        <v>6771</v>
      </c>
    </row>
    <row r="173" spans="1:4" s="1" customFormat="1" ht="63" x14ac:dyDescent="0.25">
      <c r="A173" s="52" t="s">
        <v>41</v>
      </c>
      <c r="B173" s="12" t="s">
        <v>325</v>
      </c>
      <c r="C173" s="11" t="s">
        <v>42</v>
      </c>
      <c r="D173" s="107">
        <f>D174</f>
        <v>6507</v>
      </c>
    </row>
    <row r="174" spans="1:4" s="1" customFormat="1" ht="31.5" x14ac:dyDescent="0.25">
      <c r="A174" s="52" t="s">
        <v>10</v>
      </c>
      <c r="B174" s="12" t="s">
        <v>325</v>
      </c>
      <c r="C174" s="11" t="s">
        <v>182</v>
      </c>
      <c r="D174" s="107">
        <f>SUM(D175:D176)</f>
        <v>6507</v>
      </c>
    </row>
    <row r="175" spans="1:4" s="1" customFormat="1" ht="36" customHeight="1" x14ac:dyDescent="0.25">
      <c r="A175" s="54" t="s">
        <v>205</v>
      </c>
      <c r="B175" s="12" t="s">
        <v>325</v>
      </c>
      <c r="C175" s="11" t="s">
        <v>206</v>
      </c>
      <c r="D175" s="107">
        <v>4789</v>
      </c>
    </row>
    <row r="176" spans="1:4" s="1" customFormat="1" ht="31.5" x14ac:dyDescent="0.25">
      <c r="A176" s="54" t="s">
        <v>207</v>
      </c>
      <c r="B176" s="12" t="s">
        <v>325</v>
      </c>
      <c r="C176" s="11" t="s">
        <v>208</v>
      </c>
      <c r="D176" s="107">
        <v>1718</v>
      </c>
    </row>
    <row r="177" spans="1:4" s="1" customFormat="1" ht="31.5" x14ac:dyDescent="0.25">
      <c r="A177" s="52" t="s">
        <v>33</v>
      </c>
      <c r="B177" s="12" t="s">
        <v>325</v>
      </c>
      <c r="C177" s="11" t="s">
        <v>26</v>
      </c>
      <c r="D177" s="107">
        <f t="shared" ref="D177:D178" si="18">D178</f>
        <v>264</v>
      </c>
    </row>
    <row r="178" spans="1:4" s="1" customFormat="1" ht="31.5" x14ac:dyDescent="0.25">
      <c r="A178" s="52" t="s">
        <v>28</v>
      </c>
      <c r="B178" s="12" t="s">
        <v>325</v>
      </c>
      <c r="C178" s="11" t="s">
        <v>27</v>
      </c>
      <c r="D178" s="107">
        <f t="shared" si="18"/>
        <v>264</v>
      </c>
    </row>
    <row r="179" spans="1:4" s="1" customFormat="1" ht="31.5" x14ac:dyDescent="0.25">
      <c r="A179" s="54" t="s">
        <v>209</v>
      </c>
      <c r="B179" s="12" t="s">
        <v>325</v>
      </c>
      <c r="C179" s="11" t="s">
        <v>210</v>
      </c>
      <c r="D179" s="107">
        <v>264</v>
      </c>
    </row>
    <row r="180" spans="1:4" s="1" customFormat="1" ht="47.25" x14ac:dyDescent="0.25">
      <c r="A180" s="55" t="s">
        <v>326</v>
      </c>
      <c r="B180" s="15" t="s">
        <v>327</v>
      </c>
      <c r="C180" s="16"/>
      <c r="D180" s="104">
        <f t="shared" ref="D180:D182" si="19">D181</f>
        <v>27293</v>
      </c>
    </row>
    <row r="181" spans="1:4" s="1" customFormat="1" ht="31.5" x14ac:dyDescent="0.25">
      <c r="A181" s="52" t="s">
        <v>29</v>
      </c>
      <c r="B181" s="12" t="s">
        <v>327</v>
      </c>
      <c r="C181" s="14" t="s">
        <v>31</v>
      </c>
      <c r="D181" s="105">
        <f t="shared" si="19"/>
        <v>27293</v>
      </c>
    </row>
    <row r="182" spans="1:4" s="1" customFormat="1" ht="15.75" x14ac:dyDescent="0.25">
      <c r="A182" s="52" t="s">
        <v>36</v>
      </c>
      <c r="B182" s="12" t="s">
        <v>327</v>
      </c>
      <c r="C182" s="14" t="s">
        <v>37</v>
      </c>
      <c r="D182" s="105">
        <f t="shared" si="19"/>
        <v>27293</v>
      </c>
    </row>
    <row r="183" spans="1:4" s="1" customFormat="1" ht="63" x14ac:dyDescent="0.25">
      <c r="A183" s="57" t="s">
        <v>270</v>
      </c>
      <c r="B183" s="12" t="s">
        <v>327</v>
      </c>
      <c r="C183" s="11" t="s">
        <v>271</v>
      </c>
      <c r="D183" s="105">
        <v>27293</v>
      </c>
    </row>
    <row r="184" spans="1:4" s="1" customFormat="1" ht="51.75" x14ac:dyDescent="0.3">
      <c r="A184" s="73" t="s">
        <v>328</v>
      </c>
      <c r="B184" s="40" t="s">
        <v>329</v>
      </c>
      <c r="C184" s="16"/>
      <c r="D184" s="104">
        <f>D185+D189</f>
        <v>75552</v>
      </c>
    </row>
    <row r="185" spans="1:4" s="1" customFormat="1" ht="47.25" x14ac:dyDescent="0.25">
      <c r="A185" s="56" t="s">
        <v>330</v>
      </c>
      <c r="B185" s="8" t="s">
        <v>331</v>
      </c>
      <c r="C185" s="18"/>
      <c r="D185" s="108">
        <f t="shared" ref="D185:D187" si="20">D186</f>
        <v>420</v>
      </c>
    </row>
    <row r="186" spans="1:4" s="1" customFormat="1" ht="31.5" x14ac:dyDescent="0.25">
      <c r="A186" s="52" t="s">
        <v>29</v>
      </c>
      <c r="B186" s="13" t="s">
        <v>331</v>
      </c>
      <c r="C186" s="14" t="s">
        <v>31</v>
      </c>
      <c r="D186" s="107">
        <f t="shared" si="20"/>
        <v>420</v>
      </c>
    </row>
    <row r="187" spans="1:4" s="1" customFormat="1" ht="15.75" x14ac:dyDescent="0.25">
      <c r="A187" s="52" t="s">
        <v>36</v>
      </c>
      <c r="B187" s="13" t="s">
        <v>331</v>
      </c>
      <c r="C187" s="14" t="s">
        <v>37</v>
      </c>
      <c r="D187" s="107">
        <f t="shared" si="20"/>
        <v>420</v>
      </c>
    </row>
    <row r="188" spans="1:4" s="1" customFormat="1" ht="15.75" x14ac:dyDescent="0.25">
      <c r="A188" s="52" t="s">
        <v>215</v>
      </c>
      <c r="B188" s="13" t="s">
        <v>331</v>
      </c>
      <c r="C188" s="14" t="s">
        <v>216</v>
      </c>
      <c r="D188" s="107">
        <v>420</v>
      </c>
    </row>
    <row r="189" spans="1:4" s="1" customFormat="1" ht="47.25" x14ac:dyDescent="0.25">
      <c r="A189" s="53" t="s">
        <v>332</v>
      </c>
      <c r="B189" s="17" t="s">
        <v>333</v>
      </c>
      <c r="C189" s="18"/>
      <c r="D189" s="108">
        <f t="shared" ref="D189:D191" si="21">D190</f>
        <v>75132</v>
      </c>
    </row>
    <row r="190" spans="1:4" s="1" customFormat="1" ht="31.5" x14ac:dyDescent="0.25">
      <c r="A190" s="52" t="s">
        <v>29</v>
      </c>
      <c r="B190" s="12" t="s">
        <v>333</v>
      </c>
      <c r="C190" s="14" t="s">
        <v>31</v>
      </c>
      <c r="D190" s="105">
        <f t="shared" si="21"/>
        <v>75132</v>
      </c>
    </row>
    <row r="191" spans="1:4" s="1" customFormat="1" ht="15.75" x14ac:dyDescent="0.25">
      <c r="A191" s="52" t="s">
        <v>36</v>
      </c>
      <c r="B191" s="12" t="s">
        <v>333</v>
      </c>
      <c r="C191" s="14" t="s">
        <v>37</v>
      </c>
      <c r="D191" s="105">
        <f t="shared" si="21"/>
        <v>75132</v>
      </c>
    </row>
    <row r="192" spans="1:4" s="1" customFormat="1" ht="63" x14ac:dyDescent="0.25">
      <c r="A192" s="57" t="s">
        <v>270</v>
      </c>
      <c r="B192" s="12" t="s">
        <v>333</v>
      </c>
      <c r="C192" s="11" t="s">
        <v>271</v>
      </c>
      <c r="D192" s="105">
        <v>75132</v>
      </c>
    </row>
    <row r="193" spans="1:4" s="1" customFormat="1" ht="51.75" x14ac:dyDescent="0.3">
      <c r="A193" s="73" t="s">
        <v>334</v>
      </c>
      <c r="B193" s="40" t="s">
        <v>335</v>
      </c>
      <c r="C193" s="16"/>
      <c r="D193" s="104">
        <f>D194+D198+D202</f>
        <v>147845</v>
      </c>
    </row>
    <row r="194" spans="1:4" s="1" customFormat="1" ht="33" customHeight="1" x14ac:dyDescent="0.25">
      <c r="A194" s="56" t="s">
        <v>336</v>
      </c>
      <c r="B194" s="8" t="s">
        <v>337</v>
      </c>
      <c r="C194" s="18"/>
      <c r="D194" s="108">
        <f t="shared" ref="D194:D196" si="22">D195</f>
        <v>8824</v>
      </c>
    </row>
    <row r="195" spans="1:4" s="1" customFormat="1" ht="31.5" x14ac:dyDescent="0.25">
      <c r="A195" s="52" t="s">
        <v>29</v>
      </c>
      <c r="B195" s="13" t="s">
        <v>337</v>
      </c>
      <c r="C195" s="14" t="s">
        <v>31</v>
      </c>
      <c r="D195" s="107">
        <f t="shared" si="22"/>
        <v>8824</v>
      </c>
    </row>
    <row r="196" spans="1:4" s="1" customFormat="1" ht="15.75" x14ac:dyDescent="0.25">
      <c r="A196" s="52" t="s">
        <v>36</v>
      </c>
      <c r="B196" s="13" t="s">
        <v>337</v>
      </c>
      <c r="C196" s="14" t="s">
        <v>37</v>
      </c>
      <c r="D196" s="107">
        <f t="shared" si="22"/>
        <v>8824</v>
      </c>
    </row>
    <row r="197" spans="1:4" s="1" customFormat="1" ht="15.75" x14ac:dyDescent="0.25">
      <c r="A197" s="52" t="s">
        <v>215</v>
      </c>
      <c r="B197" s="13" t="s">
        <v>337</v>
      </c>
      <c r="C197" s="14" t="s">
        <v>216</v>
      </c>
      <c r="D197" s="107">
        <v>8824</v>
      </c>
    </row>
    <row r="198" spans="1:4" s="1" customFormat="1" ht="31.5" x14ac:dyDescent="0.25">
      <c r="A198" s="53" t="s">
        <v>511</v>
      </c>
      <c r="B198" s="8" t="s">
        <v>512</v>
      </c>
      <c r="C198" s="18"/>
      <c r="D198" s="152">
        <f>D199</f>
        <v>6138</v>
      </c>
    </row>
    <row r="199" spans="1:4" s="1" customFormat="1" ht="31.5" x14ac:dyDescent="0.25">
      <c r="A199" s="52" t="s">
        <v>29</v>
      </c>
      <c r="B199" s="13" t="s">
        <v>512</v>
      </c>
      <c r="C199" s="14" t="s">
        <v>31</v>
      </c>
      <c r="D199" s="151">
        <f>D200</f>
        <v>6138</v>
      </c>
    </row>
    <row r="200" spans="1:4" s="1" customFormat="1" ht="15.75" x14ac:dyDescent="0.25">
      <c r="A200" s="52" t="s">
        <v>36</v>
      </c>
      <c r="B200" s="13" t="s">
        <v>512</v>
      </c>
      <c r="C200" s="14" t="s">
        <v>37</v>
      </c>
      <c r="D200" s="151">
        <f>D201</f>
        <v>6138</v>
      </c>
    </row>
    <row r="201" spans="1:4" s="1" customFormat="1" ht="15.75" x14ac:dyDescent="0.25">
      <c r="A201" s="52" t="s">
        <v>215</v>
      </c>
      <c r="B201" s="13" t="s">
        <v>512</v>
      </c>
      <c r="C201" s="14" t="s">
        <v>216</v>
      </c>
      <c r="D201" s="151">
        <v>6138</v>
      </c>
    </row>
    <row r="202" spans="1:4" s="1" customFormat="1" ht="47.25" x14ac:dyDescent="0.25">
      <c r="A202" s="53" t="s">
        <v>338</v>
      </c>
      <c r="B202" s="17" t="s">
        <v>339</v>
      </c>
      <c r="C202" s="18"/>
      <c r="D202" s="108">
        <f t="shared" ref="D202:D204" si="23">D203</f>
        <v>132883</v>
      </c>
    </row>
    <row r="203" spans="1:4" ht="31.5" x14ac:dyDescent="0.25">
      <c r="A203" s="52" t="s">
        <v>29</v>
      </c>
      <c r="B203" s="12" t="s">
        <v>339</v>
      </c>
      <c r="C203" s="14" t="s">
        <v>31</v>
      </c>
      <c r="D203" s="105">
        <f t="shared" si="23"/>
        <v>132883</v>
      </c>
    </row>
    <row r="204" spans="1:4" ht="15.75" x14ac:dyDescent="0.25">
      <c r="A204" s="52" t="s">
        <v>36</v>
      </c>
      <c r="B204" s="12" t="s">
        <v>339</v>
      </c>
      <c r="C204" s="14" t="s">
        <v>37</v>
      </c>
      <c r="D204" s="105">
        <f t="shared" si="23"/>
        <v>132883</v>
      </c>
    </row>
    <row r="205" spans="1:4" ht="63" x14ac:dyDescent="0.25">
      <c r="A205" s="57" t="s">
        <v>270</v>
      </c>
      <c r="B205" s="12" t="s">
        <v>339</v>
      </c>
      <c r="C205" s="11" t="s">
        <v>271</v>
      </c>
      <c r="D205" s="105">
        <f>130355+2528</f>
        <v>132883</v>
      </c>
    </row>
    <row r="206" spans="1:4" ht="34.5" customHeight="1" x14ac:dyDescent="0.25">
      <c r="A206" s="74" t="s">
        <v>340</v>
      </c>
      <c r="B206" s="75" t="s">
        <v>341</v>
      </c>
      <c r="C206" s="76"/>
      <c r="D206" s="114">
        <f>D207+D218+D226</f>
        <v>95016</v>
      </c>
    </row>
    <row r="207" spans="1:4" ht="15.75" x14ac:dyDescent="0.25">
      <c r="A207" s="55" t="s">
        <v>1</v>
      </c>
      <c r="B207" s="15" t="s">
        <v>342</v>
      </c>
      <c r="C207" s="16"/>
      <c r="D207" s="113">
        <f>D208+D212+D215</f>
        <v>31302</v>
      </c>
    </row>
    <row r="208" spans="1:4" ht="63" x14ac:dyDescent="0.25">
      <c r="A208" s="54" t="s">
        <v>51</v>
      </c>
      <c r="B208" s="12" t="s">
        <v>342</v>
      </c>
      <c r="C208" s="11">
        <v>100</v>
      </c>
      <c r="D208" s="107">
        <f>D209</f>
        <v>28324</v>
      </c>
    </row>
    <row r="209" spans="1:4" ht="31.5" x14ac:dyDescent="0.25">
      <c r="A209" s="54" t="s">
        <v>10</v>
      </c>
      <c r="B209" s="12" t="s">
        <v>342</v>
      </c>
      <c r="C209" s="11">
        <v>120</v>
      </c>
      <c r="D209" s="107">
        <f>SUM(D210:D211)</f>
        <v>28324</v>
      </c>
    </row>
    <row r="210" spans="1:4" ht="34.5" customHeight="1" x14ac:dyDescent="0.25">
      <c r="A210" s="54" t="s">
        <v>205</v>
      </c>
      <c r="B210" s="12" t="s">
        <v>342</v>
      </c>
      <c r="C210" s="11" t="s">
        <v>206</v>
      </c>
      <c r="D210" s="107">
        <v>21475</v>
      </c>
    </row>
    <row r="211" spans="1:4" ht="31.5" x14ac:dyDescent="0.25">
      <c r="A211" s="54" t="s">
        <v>207</v>
      </c>
      <c r="B211" s="12" t="s">
        <v>342</v>
      </c>
      <c r="C211" s="11" t="s">
        <v>208</v>
      </c>
      <c r="D211" s="107">
        <v>6849</v>
      </c>
    </row>
    <row r="212" spans="1:4" ht="31.5" x14ac:dyDescent="0.25">
      <c r="A212" s="54" t="s">
        <v>33</v>
      </c>
      <c r="B212" s="12" t="s">
        <v>342</v>
      </c>
      <c r="C212" s="11">
        <v>200</v>
      </c>
      <c r="D212" s="107">
        <f t="shared" ref="D212:D213" si="24">D213</f>
        <v>2914</v>
      </c>
    </row>
    <row r="213" spans="1:4" ht="31.5" x14ac:dyDescent="0.25">
      <c r="A213" s="54" t="s">
        <v>28</v>
      </c>
      <c r="B213" s="12" t="s">
        <v>342</v>
      </c>
      <c r="C213" s="11">
        <v>240</v>
      </c>
      <c r="D213" s="107">
        <f t="shared" si="24"/>
        <v>2914</v>
      </c>
    </row>
    <row r="214" spans="1:4" ht="31.5" x14ac:dyDescent="0.25">
      <c r="A214" s="54" t="s">
        <v>209</v>
      </c>
      <c r="B214" s="12" t="s">
        <v>342</v>
      </c>
      <c r="C214" s="11" t="s">
        <v>210</v>
      </c>
      <c r="D214" s="107">
        <v>2914</v>
      </c>
    </row>
    <row r="215" spans="1:4" ht="15.75" x14ac:dyDescent="0.25">
      <c r="A215" s="54" t="s">
        <v>23</v>
      </c>
      <c r="B215" s="12" t="s">
        <v>342</v>
      </c>
      <c r="C215" s="11">
        <v>800</v>
      </c>
      <c r="D215" s="107">
        <f t="shared" ref="D215:D216" si="25">D216</f>
        <v>64</v>
      </c>
    </row>
    <row r="216" spans="1:4" ht="15.75" x14ac:dyDescent="0.25">
      <c r="A216" s="54" t="s">
        <v>46</v>
      </c>
      <c r="B216" s="12" t="s">
        <v>342</v>
      </c>
      <c r="C216" s="11">
        <v>850</v>
      </c>
      <c r="D216" s="107">
        <f t="shared" si="25"/>
        <v>64</v>
      </c>
    </row>
    <row r="217" spans="1:4" ht="21.75" customHeight="1" x14ac:dyDescent="0.25">
      <c r="A217" s="54" t="s">
        <v>211</v>
      </c>
      <c r="B217" s="12" t="s">
        <v>342</v>
      </c>
      <c r="C217" s="11" t="s">
        <v>212</v>
      </c>
      <c r="D217" s="107">
        <v>64</v>
      </c>
    </row>
    <row r="218" spans="1:4" ht="15.75" x14ac:dyDescent="0.25">
      <c r="A218" s="58" t="s">
        <v>343</v>
      </c>
      <c r="B218" s="40" t="s">
        <v>344</v>
      </c>
      <c r="C218" s="19"/>
      <c r="D218" s="115">
        <f>D219</f>
        <v>550</v>
      </c>
    </row>
    <row r="219" spans="1:4" ht="15.75" x14ac:dyDescent="0.25">
      <c r="A219" s="56" t="s">
        <v>258</v>
      </c>
      <c r="B219" s="8" t="s">
        <v>345</v>
      </c>
      <c r="C219" s="18"/>
      <c r="D219" s="106">
        <f>D220+D223</f>
        <v>550</v>
      </c>
    </row>
    <row r="220" spans="1:4" ht="31.5" x14ac:dyDescent="0.25">
      <c r="A220" s="52" t="s">
        <v>33</v>
      </c>
      <c r="B220" s="13" t="s">
        <v>345</v>
      </c>
      <c r="C220" s="14" t="s">
        <v>26</v>
      </c>
      <c r="D220" s="107">
        <f t="shared" ref="D220:D221" si="26">D221</f>
        <v>500</v>
      </c>
    </row>
    <row r="221" spans="1:4" ht="31.5" x14ac:dyDescent="0.25">
      <c r="A221" s="52" t="s">
        <v>28</v>
      </c>
      <c r="B221" s="13" t="s">
        <v>345</v>
      </c>
      <c r="C221" s="14" t="s">
        <v>27</v>
      </c>
      <c r="D221" s="107">
        <f t="shared" si="26"/>
        <v>500</v>
      </c>
    </row>
    <row r="222" spans="1:4" ht="32.25" customHeight="1" x14ac:dyDescent="0.25">
      <c r="A222" s="54" t="s">
        <v>209</v>
      </c>
      <c r="B222" s="13" t="s">
        <v>345</v>
      </c>
      <c r="C222" s="11" t="s">
        <v>210</v>
      </c>
      <c r="D222" s="107">
        <v>500</v>
      </c>
    </row>
    <row r="223" spans="1:4" ht="31.5" x14ac:dyDescent="0.25">
      <c r="A223" s="52" t="s">
        <v>29</v>
      </c>
      <c r="B223" s="13" t="s">
        <v>345</v>
      </c>
      <c r="C223" s="14" t="s">
        <v>31</v>
      </c>
      <c r="D223" s="107">
        <f t="shared" ref="D223:D224" si="27">D224</f>
        <v>50</v>
      </c>
    </row>
    <row r="224" spans="1:4" ht="15.75" x14ac:dyDescent="0.25">
      <c r="A224" s="52" t="s">
        <v>36</v>
      </c>
      <c r="B224" s="13" t="s">
        <v>345</v>
      </c>
      <c r="C224" s="14" t="s">
        <v>37</v>
      </c>
      <c r="D224" s="107">
        <f t="shared" si="27"/>
        <v>50</v>
      </c>
    </row>
    <row r="225" spans="1:4" ht="15.75" x14ac:dyDescent="0.25">
      <c r="A225" s="52" t="s">
        <v>215</v>
      </c>
      <c r="B225" s="13" t="s">
        <v>345</v>
      </c>
      <c r="C225" s="14" t="s">
        <v>216</v>
      </c>
      <c r="D225" s="107">
        <v>50</v>
      </c>
    </row>
    <row r="226" spans="1:4" ht="31.5" x14ac:dyDescent="0.25">
      <c r="A226" s="55" t="s">
        <v>346</v>
      </c>
      <c r="B226" s="15" t="s">
        <v>347</v>
      </c>
      <c r="C226" s="16"/>
      <c r="D226" s="113">
        <f>D227+D231+D234</f>
        <v>63164</v>
      </c>
    </row>
    <row r="227" spans="1:4" ht="63" x14ac:dyDescent="0.25">
      <c r="A227" s="52" t="s">
        <v>41</v>
      </c>
      <c r="B227" s="9" t="s">
        <v>347</v>
      </c>
      <c r="C227" s="11" t="s">
        <v>42</v>
      </c>
      <c r="D227" s="107">
        <f>D228</f>
        <v>57879</v>
      </c>
    </row>
    <row r="228" spans="1:4" ht="15.75" x14ac:dyDescent="0.25">
      <c r="A228" s="52" t="s">
        <v>44</v>
      </c>
      <c r="B228" s="9" t="s">
        <v>347</v>
      </c>
      <c r="C228" s="11" t="s">
        <v>43</v>
      </c>
      <c r="D228" s="107">
        <f>SUM(D229:D230)</f>
        <v>57879</v>
      </c>
    </row>
    <row r="229" spans="1:4" ht="31.5" x14ac:dyDescent="0.25">
      <c r="A229" s="52" t="s">
        <v>230</v>
      </c>
      <c r="B229" s="9" t="s">
        <v>347</v>
      </c>
      <c r="C229" s="11" t="s">
        <v>228</v>
      </c>
      <c r="D229" s="107">
        <v>46746</v>
      </c>
    </row>
    <row r="230" spans="1:4" ht="31.5" x14ac:dyDescent="0.25">
      <c r="A230" s="52" t="s">
        <v>231</v>
      </c>
      <c r="B230" s="9" t="s">
        <v>347</v>
      </c>
      <c r="C230" s="11" t="s">
        <v>229</v>
      </c>
      <c r="D230" s="107">
        <f>11103+30</f>
        <v>11133</v>
      </c>
    </row>
    <row r="231" spans="1:4" ht="31.5" x14ac:dyDescent="0.25">
      <c r="A231" s="54" t="s">
        <v>33</v>
      </c>
      <c r="B231" s="9" t="s">
        <v>347</v>
      </c>
      <c r="C231" s="11">
        <v>200</v>
      </c>
      <c r="D231" s="107">
        <f t="shared" ref="D231:D232" si="28">D232</f>
        <v>5158</v>
      </c>
    </row>
    <row r="232" spans="1:4" ht="31.5" x14ac:dyDescent="0.25">
      <c r="A232" s="54" t="s">
        <v>28</v>
      </c>
      <c r="B232" s="9" t="s">
        <v>347</v>
      </c>
      <c r="C232" s="11">
        <v>240</v>
      </c>
      <c r="D232" s="107">
        <f t="shared" si="28"/>
        <v>5158</v>
      </c>
    </row>
    <row r="233" spans="1:4" ht="31.5" x14ac:dyDescent="0.25">
      <c r="A233" s="54" t="s">
        <v>209</v>
      </c>
      <c r="B233" s="9" t="s">
        <v>347</v>
      </c>
      <c r="C233" s="11" t="s">
        <v>210</v>
      </c>
      <c r="D233" s="107">
        <f>5188-30</f>
        <v>5158</v>
      </c>
    </row>
    <row r="234" spans="1:4" ht="15.75" x14ac:dyDescent="0.25">
      <c r="A234" s="54" t="s">
        <v>23</v>
      </c>
      <c r="B234" s="9" t="s">
        <v>347</v>
      </c>
      <c r="C234" s="11">
        <v>800</v>
      </c>
      <c r="D234" s="107">
        <f t="shared" ref="D234" si="29">D235</f>
        <v>127</v>
      </c>
    </row>
    <row r="235" spans="1:4" ht="18.75" customHeight="1" x14ac:dyDescent="0.25">
      <c r="A235" s="160" t="s">
        <v>46</v>
      </c>
      <c r="B235" s="9" t="s">
        <v>347</v>
      </c>
      <c r="C235" s="11">
        <v>850</v>
      </c>
      <c r="D235" s="107">
        <f>D236+D237</f>
        <v>127</v>
      </c>
    </row>
    <row r="236" spans="1:4" ht="21" customHeight="1" x14ac:dyDescent="0.25">
      <c r="A236" s="160" t="s">
        <v>211</v>
      </c>
      <c r="B236" s="9" t="s">
        <v>347</v>
      </c>
      <c r="C236" s="14" t="s">
        <v>212</v>
      </c>
      <c r="D236" s="107">
        <v>119</v>
      </c>
    </row>
    <row r="237" spans="1:4" ht="15.75" x14ac:dyDescent="0.25">
      <c r="A237" s="161" t="s">
        <v>213</v>
      </c>
      <c r="B237" s="9" t="s">
        <v>347</v>
      </c>
      <c r="C237" s="14" t="s">
        <v>214</v>
      </c>
      <c r="D237" s="107">
        <v>8</v>
      </c>
    </row>
    <row r="238" spans="1:4" ht="20.25" customHeight="1" x14ac:dyDescent="0.2">
      <c r="A238" s="162"/>
      <c r="B238" s="69"/>
      <c r="C238" s="69"/>
      <c r="D238" s="116"/>
    </row>
    <row r="239" spans="1:4" s="1" customFormat="1" ht="57.75" customHeight="1" x14ac:dyDescent="0.3">
      <c r="A239" s="37" t="s">
        <v>180</v>
      </c>
      <c r="B239" s="38" t="s">
        <v>17</v>
      </c>
      <c r="C239" s="41"/>
      <c r="D239" s="102">
        <f>D240+D253+D278+D291+D302+D309+D318+D328+D324</f>
        <v>214860.79999999999</v>
      </c>
    </row>
    <row r="240" spans="1:4" s="1" customFormat="1" ht="19.5" customHeight="1" x14ac:dyDescent="0.25">
      <c r="A240" s="163" t="s">
        <v>117</v>
      </c>
      <c r="B240" s="15" t="s">
        <v>118</v>
      </c>
      <c r="C240" s="16"/>
      <c r="D240" s="111">
        <f>D241+D245+D249</f>
        <v>42530</v>
      </c>
    </row>
    <row r="241" spans="1:4" s="1" customFormat="1" ht="15.75" x14ac:dyDescent="0.25">
      <c r="A241" s="164" t="s">
        <v>62</v>
      </c>
      <c r="B241" s="17" t="s">
        <v>59</v>
      </c>
      <c r="C241" s="18"/>
      <c r="D241" s="117">
        <f>D242</f>
        <v>2040</v>
      </c>
    </row>
    <row r="242" spans="1:4" s="1" customFormat="1" ht="31.5" x14ac:dyDescent="0.25">
      <c r="A242" s="165" t="s">
        <v>29</v>
      </c>
      <c r="B242" s="12" t="s">
        <v>59</v>
      </c>
      <c r="C242" s="11" t="s">
        <v>31</v>
      </c>
      <c r="D242" s="117">
        <f>D243</f>
        <v>2040</v>
      </c>
    </row>
    <row r="243" spans="1:4" s="1" customFormat="1" ht="15.75" x14ac:dyDescent="0.25">
      <c r="A243" s="160" t="s">
        <v>36</v>
      </c>
      <c r="B243" s="12" t="s">
        <v>59</v>
      </c>
      <c r="C243" s="11" t="s">
        <v>37</v>
      </c>
      <c r="D243" s="118">
        <f>D244</f>
        <v>2040</v>
      </c>
    </row>
    <row r="244" spans="1:4" s="1" customFormat="1" ht="15.75" x14ac:dyDescent="0.25">
      <c r="A244" s="160" t="s">
        <v>215</v>
      </c>
      <c r="B244" s="12" t="s">
        <v>59</v>
      </c>
      <c r="C244" s="11" t="s">
        <v>216</v>
      </c>
      <c r="D244" s="118">
        <v>2040</v>
      </c>
    </row>
    <row r="245" spans="1:4" s="1" customFormat="1" ht="15.75" x14ac:dyDescent="0.25">
      <c r="A245" s="164" t="s">
        <v>64</v>
      </c>
      <c r="B245" s="17" t="s">
        <v>63</v>
      </c>
      <c r="C245" s="18"/>
      <c r="D245" s="117">
        <f>D246</f>
        <v>774</v>
      </c>
    </row>
    <row r="246" spans="1:4" s="1" customFormat="1" ht="31.5" x14ac:dyDescent="0.25">
      <c r="A246" s="165" t="s">
        <v>29</v>
      </c>
      <c r="B246" s="12" t="s">
        <v>63</v>
      </c>
      <c r="C246" s="11" t="s">
        <v>31</v>
      </c>
      <c r="D246" s="118">
        <f>D247</f>
        <v>774</v>
      </c>
    </row>
    <row r="247" spans="1:4" s="1" customFormat="1" ht="15.75" x14ac:dyDescent="0.25">
      <c r="A247" s="160" t="s">
        <v>36</v>
      </c>
      <c r="B247" s="12" t="s">
        <v>63</v>
      </c>
      <c r="C247" s="11" t="s">
        <v>37</v>
      </c>
      <c r="D247" s="118">
        <f>D248</f>
        <v>774</v>
      </c>
    </row>
    <row r="248" spans="1:4" s="1" customFormat="1" ht="15.75" x14ac:dyDescent="0.25">
      <c r="A248" s="160" t="s">
        <v>215</v>
      </c>
      <c r="B248" s="12" t="s">
        <v>63</v>
      </c>
      <c r="C248" s="11" t="s">
        <v>216</v>
      </c>
      <c r="D248" s="118">
        <v>774</v>
      </c>
    </row>
    <row r="249" spans="1:4" s="1" customFormat="1" ht="15.75" x14ac:dyDescent="0.25">
      <c r="A249" s="164" t="s">
        <v>38</v>
      </c>
      <c r="B249" s="17" t="s">
        <v>58</v>
      </c>
      <c r="C249" s="16"/>
      <c r="D249" s="117">
        <f>D250</f>
        <v>39716</v>
      </c>
    </row>
    <row r="250" spans="1:4" s="1" customFormat="1" ht="31.5" x14ac:dyDescent="0.25">
      <c r="A250" s="160" t="s">
        <v>29</v>
      </c>
      <c r="B250" s="12" t="s">
        <v>58</v>
      </c>
      <c r="C250" s="11" t="s">
        <v>31</v>
      </c>
      <c r="D250" s="118">
        <f>D251</f>
        <v>39716</v>
      </c>
    </row>
    <row r="251" spans="1:4" s="1" customFormat="1" ht="15.75" x14ac:dyDescent="0.25">
      <c r="A251" s="160" t="s">
        <v>36</v>
      </c>
      <c r="B251" s="12" t="s">
        <v>58</v>
      </c>
      <c r="C251" s="11" t="s">
        <v>37</v>
      </c>
      <c r="D251" s="118">
        <f>D252</f>
        <v>39716</v>
      </c>
    </row>
    <row r="252" spans="1:4" s="1" customFormat="1" ht="63" x14ac:dyDescent="0.25">
      <c r="A252" s="160" t="s">
        <v>270</v>
      </c>
      <c r="B252" s="12" t="s">
        <v>58</v>
      </c>
      <c r="C252" s="11" t="s">
        <v>271</v>
      </c>
      <c r="D252" s="118">
        <v>39716</v>
      </c>
    </row>
    <row r="253" spans="1:4" s="1" customFormat="1" ht="17.25" customHeight="1" x14ac:dyDescent="0.25">
      <c r="A253" s="163" t="s">
        <v>119</v>
      </c>
      <c r="B253" s="15" t="s">
        <v>120</v>
      </c>
      <c r="C253" s="19"/>
      <c r="D253" s="119">
        <f>D254+D263</f>
        <v>127573</v>
      </c>
    </row>
    <row r="254" spans="1:4" s="1" customFormat="1" ht="16.5" customHeight="1" x14ac:dyDescent="0.25">
      <c r="A254" s="164" t="s">
        <v>65</v>
      </c>
      <c r="B254" s="17" t="s">
        <v>66</v>
      </c>
      <c r="C254" s="11"/>
      <c r="D254" s="117">
        <f>D255+D258</f>
        <v>8385</v>
      </c>
    </row>
    <row r="255" spans="1:4" s="1" customFormat="1" ht="31.5" x14ac:dyDescent="0.25">
      <c r="A255" s="160" t="s">
        <v>33</v>
      </c>
      <c r="B255" s="12" t="s">
        <v>66</v>
      </c>
      <c r="C255" s="11" t="s">
        <v>26</v>
      </c>
      <c r="D255" s="118">
        <f>D256</f>
        <v>250</v>
      </c>
    </row>
    <row r="256" spans="1:4" s="1" customFormat="1" ht="31.5" x14ac:dyDescent="0.25">
      <c r="A256" s="165" t="s">
        <v>28</v>
      </c>
      <c r="B256" s="12" t="s">
        <v>66</v>
      </c>
      <c r="C256" s="11" t="s">
        <v>27</v>
      </c>
      <c r="D256" s="118">
        <f>D257</f>
        <v>250</v>
      </c>
    </row>
    <row r="257" spans="1:4" s="1" customFormat="1" ht="31.5" x14ac:dyDescent="0.25">
      <c r="A257" s="166" t="s">
        <v>273</v>
      </c>
      <c r="B257" s="12" t="s">
        <v>66</v>
      </c>
      <c r="C257" s="11" t="s">
        <v>210</v>
      </c>
      <c r="D257" s="118">
        <v>250</v>
      </c>
    </row>
    <row r="258" spans="1:4" s="1" customFormat="1" ht="31.5" x14ac:dyDescent="0.25">
      <c r="A258" s="160" t="s">
        <v>29</v>
      </c>
      <c r="B258" s="12" t="s">
        <v>66</v>
      </c>
      <c r="C258" s="11" t="s">
        <v>31</v>
      </c>
      <c r="D258" s="118">
        <f>D259+D262</f>
        <v>8135</v>
      </c>
    </row>
    <row r="259" spans="1:4" s="1" customFormat="1" ht="15.75" x14ac:dyDescent="0.25">
      <c r="A259" s="160" t="s">
        <v>36</v>
      </c>
      <c r="B259" s="12" t="s">
        <v>66</v>
      </c>
      <c r="C259" s="11" t="s">
        <v>37</v>
      </c>
      <c r="D259" s="118">
        <f>D260</f>
        <v>1120</v>
      </c>
    </row>
    <row r="260" spans="1:4" s="1" customFormat="1" ht="15.75" x14ac:dyDescent="0.25">
      <c r="A260" s="160" t="s">
        <v>215</v>
      </c>
      <c r="B260" s="12" t="s">
        <v>66</v>
      </c>
      <c r="C260" s="11" t="s">
        <v>216</v>
      </c>
      <c r="D260" s="118">
        <v>1120</v>
      </c>
    </row>
    <row r="261" spans="1:4" s="1" customFormat="1" ht="15.75" x14ac:dyDescent="0.25">
      <c r="A261" s="160" t="s">
        <v>30</v>
      </c>
      <c r="B261" s="12" t="s">
        <v>66</v>
      </c>
      <c r="C261" s="11" t="s">
        <v>32</v>
      </c>
      <c r="D261" s="118">
        <f>D262</f>
        <v>7015</v>
      </c>
    </row>
    <row r="262" spans="1:4" s="1" customFormat="1" ht="15.75" x14ac:dyDescent="0.25">
      <c r="A262" s="160" t="s">
        <v>217</v>
      </c>
      <c r="B262" s="12" t="s">
        <v>66</v>
      </c>
      <c r="C262" s="11" t="s">
        <v>218</v>
      </c>
      <c r="D262" s="118">
        <v>7015</v>
      </c>
    </row>
    <row r="263" spans="1:4" s="1" customFormat="1" ht="15.75" x14ac:dyDescent="0.25">
      <c r="A263" s="164" t="s">
        <v>60</v>
      </c>
      <c r="B263" s="17" t="s">
        <v>61</v>
      </c>
      <c r="C263" s="11"/>
      <c r="D263" s="117">
        <f>D264+D267+D270+D275</f>
        <v>119188</v>
      </c>
    </row>
    <row r="264" spans="1:4" s="1" customFormat="1" ht="46.5" customHeight="1" x14ac:dyDescent="0.25">
      <c r="A264" s="160" t="s">
        <v>51</v>
      </c>
      <c r="B264" s="12" t="s">
        <v>61</v>
      </c>
      <c r="C264" s="11" t="s">
        <v>42</v>
      </c>
      <c r="D264" s="118">
        <f>D265</f>
        <v>4174</v>
      </c>
    </row>
    <row r="265" spans="1:4" s="1" customFormat="1" ht="15.75" x14ac:dyDescent="0.25">
      <c r="A265" s="166" t="s">
        <v>44</v>
      </c>
      <c r="B265" s="12" t="s">
        <v>61</v>
      </c>
      <c r="C265" s="11" t="s">
        <v>43</v>
      </c>
      <c r="D265" s="118">
        <f>D266</f>
        <v>4174</v>
      </c>
    </row>
    <row r="266" spans="1:4" s="1" customFormat="1" ht="31.5" x14ac:dyDescent="0.25">
      <c r="A266" s="166" t="s">
        <v>274</v>
      </c>
      <c r="B266" s="12" t="s">
        <v>61</v>
      </c>
      <c r="C266" s="11" t="s">
        <v>228</v>
      </c>
      <c r="D266" s="118">
        <v>4174</v>
      </c>
    </row>
    <row r="267" spans="1:4" s="1" customFormat="1" ht="31.5" x14ac:dyDescent="0.25">
      <c r="A267" s="160" t="s">
        <v>33</v>
      </c>
      <c r="B267" s="12" t="s">
        <v>61</v>
      </c>
      <c r="C267" s="11" t="s">
        <v>26</v>
      </c>
      <c r="D267" s="118">
        <f>D268</f>
        <v>639</v>
      </c>
    </row>
    <row r="268" spans="1:4" s="1" customFormat="1" ht="31.5" x14ac:dyDescent="0.25">
      <c r="A268" s="165" t="s">
        <v>28</v>
      </c>
      <c r="B268" s="12" t="s">
        <v>61</v>
      </c>
      <c r="C268" s="11" t="s">
        <v>27</v>
      </c>
      <c r="D268" s="118">
        <f>D269</f>
        <v>639</v>
      </c>
    </row>
    <row r="269" spans="1:4" s="1" customFormat="1" ht="31.5" x14ac:dyDescent="0.25">
      <c r="A269" s="166" t="s">
        <v>273</v>
      </c>
      <c r="B269" s="12" t="s">
        <v>61</v>
      </c>
      <c r="C269" s="11" t="s">
        <v>210</v>
      </c>
      <c r="D269" s="118">
        <v>639</v>
      </c>
    </row>
    <row r="270" spans="1:4" s="1" customFormat="1" ht="31.5" x14ac:dyDescent="0.25">
      <c r="A270" s="160" t="s">
        <v>29</v>
      </c>
      <c r="B270" s="12" t="s">
        <v>61</v>
      </c>
      <c r="C270" s="11" t="s">
        <v>31</v>
      </c>
      <c r="D270" s="118">
        <f>D271+D273</f>
        <v>114200</v>
      </c>
    </row>
    <row r="271" spans="1:4" s="1" customFormat="1" ht="15.75" x14ac:dyDescent="0.25">
      <c r="A271" s="160" t="s">
        <v>36</v>
      </c>
      <c r="B271" s="12" t="s">
        <v>61</v>
      </c>
      <c r="C271" s="11" t="s">
        <v>37</v>
      </c>
      <c r="D271" s="118">
        <f>D272</f>
        <v>16554</v>
      </c>
    </row>
    <row r="272" spans="1:4" s="1" customFormat="1" ht="63" x14ac:dyDescent="0.25">
      <c r="A272" s="160" t="s">
        <v>270</v>
      </c>
      <c r="B272" s="12" t="s">
        <v>61</v>
      </c>
      <c r="C272" s="11" t="s">
        <v>271</v>
      </c>
      <c r="D272" s="118">
        <v>16554</v>
      </c>
    </row>
    <row r="273" spans="1:4" s="1" customFormat="1" ht="15.75" x14ac:dyDescent="0.25">
      <c r="A273" s="160" t="s">
        <v>30</v>
      </c>
      <c r="B273" s="12" t="s">
        <v>61</v>
      </c>
      <c r="C273" s="11" t="s">
        <v>32</v>
      </c>
      <c r="D273" s="118">
        <f>D274</f>
        <v>97646</v>
      </c>
    </row>
    <row r="274" spans="1:4" s="1" customFormat="1" ht="63" x14ac:dyDescent="0.25">
      <c r="A274" s="160" t="s">
        <v>275</v>
      </c>
      <c r="B274" s="12" t="s">
        <v>61</v>
      </c>
      <c r="C274" s="11" t="s">
        <v>276</v>
      </c>
      <c r="D274" s="118">
        <v>97646</v>
      </c>
    </row>
    <row r="275" spans="1:4" s="1" customFormat="1" ht="15.75" x14ac:dyDescent="0.25">
      <c r="A275" s="160" t="s">
        <v>23</v>
      </c>
      <c r="B275" s="12" t="s">
        <v>61</v>
      </c>
      <c r="C275" s="11" t="s">
        <v>24</v>
      </c>
      <c r="D275" s="118">
        <f>D276</f>
        <v>175</v>
      </c>
    </row>
    <row r="276" spans="1:4" s="1" customFormat="1" ht="18.75" customHeight="1" x14ac:dyDescent="0.25">
      <c r="A276" s="160" t="s">
        <v>46</v>
      </c>
      <c r="B276" s="12" t="s">
        <v>61</v>
      </c>
      <c r="C276" s="11" t="s">
        <v>45</v>
      </c>
      <c r="D276" s="118">
        <f>D277</f>
        <v>175</v>
      </c>
    </row>
    <row r="277" spans="1:4" s="1" customFormat="1" ht="31.5" x14ac:dyDescent="0.25">
      <c r="A277" s="160" t="s">
        <v>277</v>
      </c>
      <c r="B277" s="12" t="s">
        <v>61</v>
      </c>
      <c r="C277" s="11" t="s">
        <v>212</v>
      </c>
      <c r="D277" s="118">
        <v>175</v>
      </c>
    </row>
    <row r="278" spans="1:4" s="1" customFormat="1" ht="15.75" x14ac:dyDescent="0.25">
      <c r="A278" s="163" t="s">
        <v>68</v>
      </c>
      <c r="B278" s="15" t="s">
        <v>115</v>
      </c>
      <c r="C278" s="19"/>
      <c r="D278" s="111">
        <f>D279</f>
        <v>5042</v>
      </c>
    </row>
    <row r="279" spans="1:4" s="1" customFormat="1" ht="15.75" x14ac:dyDescent="0.25">
      <c r="A279" s="164" t="s">
        <v>122</v>
      </c>
      <c r="B279" s="17" t="s">
        <v>67</v>
      </c>
      <c r="C279" s="18"/>
      <c r="D279" s="117">
        <f>D280+D283+D285</f>
        <v>5042</v>
      </c>
    </row>
    <row r="280" spans="1:4" s="1" customFormat="1" ht="31.5" x14ac:dyDescent="0.25">
      <c r="A280" s="160" t="s">
        <v>33</v>
      </c>
      <c r="B280" s="12" t="s">
        <v>67</v>
      </c>
      <c r="C280" s="11" t="s">
        <v>26</v>
      </c>
      <c r="D280" s="118">
        <f>D281</f>
        <v>997</v>
      </c>
    </row>
    <row r="281" spans="1:4" s="1" customFormat="1" ht="31.5" x14ac:dyDescent="0.25">
      <c r="A281" s="165" t="s">
        <v>28</v>
      </c>
      <c r="B281" s="12" t="s">
        <v>67</v>
      </c>
      <c r="C281" s="11" t="s">
        <v>27</v>
      </c>
      <c r="D281" s="118">
        <f>D282</f>
        <v>997</v>
      </c>
    </row>
    <row r="282" spans="1:4" s="1" customFormat="1" ht="31.5" x14ac:dyDescent="0.25">
      <c r="A282" s="166" t="s">
        <v>273</v>
      </c>
      <c r="B282" s="12" t="s">
        <v>67</v>
      </c>
      <c r="C282" s="11" t="s">
        <v>210</v>
      </c>
      <c r="D282" s="118">
        <v>997</v>
      </c>
    </row>
    <row r="283" spans="1:4" s="1" customFormat="1" ht="15.75" x14ac:dyDescent="0.25">
      <c r="A283" s="160" t="s">
        <v>34</v>
      </c>
      <c r="B283" s="12" t="s">
        <v>67</v>
      </c>
      <c r="C283" s="11" t="s">
        <v>35</v>
      </c>
      <c r="D283" s="118">
        <f>D284</f>
        <v>20</v>
      </c>
    </row>
    <row r="284" spans="1:4" s="1" customFormat="1" ht="15.75" x14ac:dyDescent="0.25">
      <c r="A284" s="160" t="s">
        <v>40</v>
      </c>
      <c r="B284" s="12" t="s">
        <v>67</v>
      </c>
      <c r="C284" s="11" t="s">
        <v>50</v>
      </c>
      <c r="D284" s="118">
        <v>20</v>
      </c>
    </row>
    <row r="285" spans="1:4" s="1" customFormat="1" ht="31.5" x14ac:dyDescent="0.25">
      <c r="A285" s="160" t="s">
        <v>29</v>
      </c>
      <c r="B285" s="12" t="s">
        <v>67</v>
      </c>
      <c r="C285" s="11" t="s">
        <v>31</v>
      </c>
      <c r="D285" s="118">
        <f>D286+D288+D290</f>
        <v>4025</v>
      </c>
    </row>
    <row r="286" spans="1:4" s="1" customFormat="1" ht="15.75" x14ac:dyDescent="0.25">
      <c r="A286" s="160" t="s">
        <v>36</v>
      </c>
      <c r="B286" s="12" t="s">
        <v>67</v>
      </c>
      <c r="C286" s="11" t="s">
        <v>37</v>
      </c>
      <c r="D286" s="118">
        <f>D287</f>
        <v>450</v>
      </c>
    </row>
    <row r="287" spans="1:4" s="1" customFormat="1" ht="15.75" x14ac:dyDescent="0.25">
      <c r="A287" s="160" t="s">
        <v>215</v>
      </c>
      <c r="B287" s="12" t="s">
        <v>67</v>
      </c>
      <c r="C287" s="11" t="s">
        <v>216</v>
      </c>
      <c r="D287" s="118">
        <v>450</v>
      </c>
    </row>
    <row r="288" spans="1:4" s="1" customFormat="1" ht="15.75" x14ac:dyDescent="0.25">
      <c r="A288" s="160" t="s">
        <v>30</v>
      </c>
      <c r="B288" s="12" t="s">
        <v>67</v>
      </c>
      <c r="C288" s="11" t="s">
        <v>32</v>
      </c>
      <c r="D288" s="118">
        <f>D289</f>
        <v>900</v>
      </c>
    </row>
    <row r="289" spans="1:4" s="1" customFormat="1" ht="15.75" x14ac:dyDescent="0.25">
      <c r="A289" s="160" t="s">
        <v>217</v>
      </c>
      <c r="B289" s="12" t="s">
        <v>67</v>
      </c>
      <c r="C289" s="11" t="s">
        <v>218</v>
      </c>
      <c r="D289" s="118">
        <v>900</v>
      </c>
    </row>
    <row r="290" spans="1:4" s="1" customFormat="1" ht="31.5" x14ac:dyDescent="0.25">
      <c r="A290" s="160" t="s">
        <v>85</v>
      </c>
      <c r="B290" s="12" t="s">
        <v>67</v>
      </c>
      <c r="C290" s="11" t="s">
        <v>0</v>
      </c>
      <c r="D290" s="118">
        <v>2675</v>
      </c>
    </row>
    <row r="291" spans="1:4" s="1" customFormat="1" ht="15.75" x14ac:dyDescent="0.25">
      <c r="A291" s="163" t="s">
        <v>1</v>
      </c>
      <c r="B291" s="15" t="s">
        <v>121</v>
      </c>
      <c r="C291" s="16"/>
      <c r="D291" s="111">
        <f>D292+D296+D299</f>
        <v>17030</v>
      </c>
    </row>
    <row r="292" spans="1:4" s="1" customFormat="1" ht="63" x14ac:dyDescent="0.25">
      <c r="A292" s="160" t="s">
        <v>51</v>
      </c>
      <c r="B292" s="12" t="s">
        <v>121</v>
      </c>
      <c r="C292" s="11">
        <v>100</v>
      </c>
      <c r="D292" s="118">
        <f>D293</f>
        <v>15320</v>
      </c>
    </row>
    <row r="293" spans="1:4" s="1" customFormat="1" ht="31.5" x14ac:dyDescent="0.25">
      <c r="A293" s="160" t="s">
        <v>10</v>
      </c>
      <c r="B293" s="12" t="s">
        <v>121</v>
      </c>
      <c r="C293" s="11">
        <v>120</v>
      </c>
      <c r="D293" s="118">
        <f>D294+D295</f>
        <v>15320</v>
      </c>
    </row>
    <row r="294" spans="1:4" s="1" customFormat="1" ht="35.25" customHeight="1" x14ac:dyDescent="0.25">
      <c r="A294" s="160" t="s">
        <v>286</v>
      </c>
      <c r="B294" s="12" t="s">
        <v>121</v>
      </c>
      <c r="C294" s="11" t="s">
        <v>206</v>
      </c>
      <c r="D294" s="118">
        <v>11595</v>
      </c>
    </row>
    <row r="295" spans="1:4" s="1" customFormat="1" ht="31.5" x14ac:dyDescent="0.25">
      <c r="A295" s="160" t="s">
        <v>278</v>
      </c>
      <c r="B295" s="12" t="s">
        <v>121</v>
      </c>
      <c r="C295" s="11" t="s">
        <v>208</v>
      </c>
      <c r="D295" s="118">
        <v>3725</v>
      </c>
    </row>
    <row r="296" spans="1:4" s="1" customFormat="1" ht="31.5" x14ac:dyDescent="0.25">
      <c r="A296" s="160" t="s">
        <v>33</v>
      </c>
      <c r="B296" s="12" t="s">
        <v>121</v>
      </c>
      <c r="C296" s="11" t="s">
        <v>26</v>
      </c>
      <c r="D296" s="118">
        <f>D297</f>
        <v>1706</v>
      </c>
    </row>
    <row r="297" spans="1:4" s="1" customFormat="1" ht="31.5" x14ac:dyDescent="0.25">
      <c r="A297" s="165" t="s">
        <v>28</v>
      </c>
      <c r="B297" s="12" t="s">
        <v>121</v>
      </c>
      <c r="C297" s="11" t="s">
        <v>27</v>
      </c>
      <c r="D297" s="118">
        <f>D298</f>
        <v>1706</v>
      </c>
    </row>
    <row r="298" spans="1:4" s="1" customFormat="1" ht="31.5" x14ac:dyDescent="0.25">
      <c r="A298" s="166" t="s">
        <v>273</v>
      </c>
      <c r="B298" s="12" t="s">
        <v>279</v>
      </c>
      <c r="C298" s="11" t="s">
        <v>210</v>
      </c>
      <c r="D298" s="118">
        <v>1706</v>
      </c>
    </row>
    <row r="299" spans="1:4" s="1" customFormat="1" ht="15.75" x14ac:dyDescent="0.25">
      <c r="A299" s="160" t="s">
        <v>23</v>
      </c>
      <c r="B299" s="12" t="s">
        <v>121</v>
      </c>
      <c r="C299" s="11" t="s">
        <v>24</v>
      </c>
      <c r="D299" s="118">
        <f>D300</f>
        <v>4</v>
      </c>
    </row>
    <row r="300" spans="1:4" s="1" customFormat="1" ht="15.75" x14ac:dyDescent="0.25">
      <c r="A300" s="160" t="s">
        <v>46</v>
      </c>
      <c r="B300" s="12" t="s">
        <v>121</v>
      </c>
      <c r="C300" s="11" t="s">
        <v>45</v>
      </c>
      <c r="D300" s="118">
        <f>D301</f>
        <v>4</v>
      </c>
    </row>
    <row r="301" spans="1:4" s="1" customFormat="1" ht="18" customHeight="1" x14ac:dyDescent="0.25">
      <c r="A301" s="160" t="s">
        <v>211</v>
      </c>
      <c r="B301" s="12" t="s">
        <v>121</v>
      </c>
      <c r="C301" s="11" t="s">
        <v>212</v>
      </c>
      <c r="D301" s="118">
        <v>4</v>
      </c>
    </row>
    <row r="302" spans="1:4" s="1" customFormat="1" ht="31.5" customHeight="1" x14ac:dyDescent="0.25">
      <c r="A302" s="167" t="s">
        <v>490</v>
      </c>
      <c r="B302" s="15" t="s">
        <v>497</v>
      </c>
      <c r="C302" s="149"/>
      <c r="D302" s="104">
        <f>D303+D306</f>
        <v>3750</v>
      </c>
    </row>
    <row r="303" spans="1:4" s="1" customFormat="1" ht="31.5" customHeight="1" x14ac:dyDescent="0.25">
      <c r="A303" s="160" t="s">
        <v>33</v>
      </c>
      <c r="B303" s="12" t="s">
        <v>497</v>
      </c>
      <c r="C303" s="11" t="s">
        <v>26</v>
      </c>
      <c r="D303" s="105">
        <f t="shared" ref="D303:D304" si="30">D304</f>
        <v>350</v>
      </c>
    </row>
    <row r="304" spans="1:4" s="1" customFormat="1" ht="34.5" customHeight="1" x14ac:dyDescent="0.25">
      <c r="A304" s="165" t="s">
        <v>28</v>
      </c>
      <c r="B304" s="12" t="s">
        <v>497</v>
      </c>
      <c r="C304" s="11" t="s">
        <v>27</v>
      </c>
      <c r="D304" s="105">
        <f t="shared" si="30"/>
        <v>350</v>
      </c>
    </row>
    <row r="305" spans="1:4" s="1" customFormat="1" ht="31.5" x14ac:dyDescent="0.25">
      <c r="A305" s="166" t="s">
        <v>273</v>
      </c>
      <c r="B305" s="12" t="s">
        <v>497</v>
      </c>
      <c r="C305" s="14" t="s">
        <v>210</v>
      </c>
      <c r="D305" s="105">
        <v>350</v>
      </c>
    </row>
    <row r="306" spans="1:4" s="1" customFormat="1" ht="31.5" x14ac:dyDescent="0.25">
      <c r="A306" s="160" t="s">
        <v>29</v>
      </c>
      <c r="B306" s="12" t="s">
        <v>497</v>
      </c>
      <c r="C306" s="14" t="s">
        <v>31</v>
      </c>
      <c r="D306" s="105">
        <f>D307</f>
        <v>3400</v>
      </c>
    </row>
    <row r="307" spans="1:4" s="1" customFormat="1" ht="18" customHeight="1" x14ac:dyDescent="0.25">
      <c r="A307" s="160" t="s">
        <v>30</v>
      </c>
      <c r="B307" s="12" t="s">
        <v>497</v>
      </c>
      <c r="C307" s="14" t="s">
        <v>32</v>
      </c>
      <c r="D307" s="105">
        <f>D308</f>
        <v>3400</v>
      </c>
    </row>
    <row r="308" spans="1:4" s="1" customFormat="1" ht="18" customHeight="1" x14ac:dyDescent="0.25">
      <c r="A308" s="160" t="s">
        <v>217</v>
      </c>
      <c r="B308" s="12" t="s">
        <v>497</v>
      </c>
      <c r="C308" s="11" t="s">
        <v>218</v>
      </c>
      <c r="D308" s="118">
        <v>3400</v>
      </c>
    </row>
    <row r="309" spans="1:4" s="1" customFormat="1" ht="31.5" x14ac:dyDescent="0.25">
      <c r="A309" s="163" t="s">
        <v>437</v>
      </c>
      <c r="B309" s="15" t="s">
        <v>280</v>
      </c>
      <c r="C309" s="16"/>
      <c r="D309" s="111">
        <f>D310+D315</f>
        <v>11820</v>
      </c>
    </row>
    <row r="310" spans="1:4" s="1" customFormat="1" ht="31.5" x14ac:dyDescent="0.25">
      <c r="A310" s="164" t="s">
        <v>287</v>
      </c>
      <c r="B310" s="17" t="s">
        <v>281</v>
      </c>
      <c r="C310" s="18"/>
      <c r="D310" s="117">
        <f>D311</f>
        <v>1840</v>
      </c>
    </row>
    <row r="311" spans="1:4" s="1" customFormat="1" ht="31.5" x14ac:dyDescent="0.25">
      <c r="A311" s="160" t="s">
        <v>29</v>
      </c>
      <c r="B311" s="12" t="s">
        <v>281</v>
      </c>
      <c r="C311" s="11" t="s">
        <v>31</v>
      </c>
      <c r="D311" s="118">
        <f>D312</f>
        <v>1840</v>
      </c>
    </row>
    <row r="312" spans="1:4" s="1" customFormat="1" ht="15.75" x14ac:dyDescent="0.25">
      <c r="A312" s="160" t="s">
        <v>30</v>
      </c>
      <c r="B312" s="12" t="s">
        <v>281</v>
      </c>
      <c r="C312" s="11" t="s">
        <v>32</v>
      </c>
      <c r="D312" s="118">
        <f>D313</f>
        <v>1840</v>
      </c>
    </row>
    <row r="313" spans="1:4" s="1" customFormat="1" ht="15.75" x14ac:dyDescent="0.25">
      <c r="A313" s="160" t="s">
        <v>217</v>
      </c>
      <c r="B313" s="12" t="s">
        <v>281</v>
      </c>
      <c r="C313" s="11" t="s">
        <v>218</v>
      </c>
      <c r="D313" s="118">
        <v>1840</v>
      </c>
    </row>
    <row r="314" spans="1:4" s="1" customFormat="1" ht="15.75" x14ac:dyDescent="0.25">
      <c r="A314" s="164" t="s">
        <v>288</v>
      </c>
      <c r="B314" s="17" t="s">
        <v>289</v>
      </c>
      <c r="C314" s="11"/>
      <c r="D314" s="118">
        <f>D315</f>
        <v>9980</v>
      </c>
    </row>
    <row r="315" spans="1:4" s="1" customFormat="1" ht="31.5" x14ac:dyDescent="0.25">
      <c r="A315" s="160" t="s">
        <v>29</v>
      </c>
      <c r="B315" s="12" t="s">
        <v>289</v>
      </c>
      <c r="C315" s="11" t="s">
        <v>31</v>
      </c>
      <c r="D315" s="118">
        <f>D316</f>
        <v>9980</v>
      </c>
    </row>
    <row r="316" spans="1:4" s="1" customFormat="1" ht="15.75" x14ac:dyDescent="0.25">
      <c r="A316" s="160" t="s">
        <v>30</v>
      </c>
      <c r="B316" s="12" t="s">
        <v>289</v>
      </c>
      <c r="C316" s="11" t="s">
        <v>32</v>
      </c>
      <c r="D316" s="118">
        <f>D317</f>
        <v>9980</v>
      </c>
    </row>
    <row r="317" spans="1:4" s="3" customFormat="1" ht="63" x14ac:dyDescent="0.25">
      <c r="A317" s="160" t="s">
        <v>275</v>
      </c>
      <c r="B317" s="12" t="s">
        <v>289</v>
      </c>
      <c r="C317" s="11" t="s">
        <v>276</v>
      </c>
      <c r="D317" s="118">
        <v>9980</v>
      </c>
    </row>
    <row r="318" spans="1:4" s="3" customFormat="1" ht="15.75" x14ac:dyDescent="0.25">
      <c r="A318" s="163" t="s">
        <v>104</v>
      </c>
      <c r="B318" s="15" t="s">
        <v>282</v>
      </c>
      <c r="C318" s="16"/>
      <c r="D318" s="111">
        <f>D319</f>
        <v>320</v>
      </c>
    </row>
    <row r="319" spans="1:4" s="3" customFormat="1" ht="31.5" x14ac:dyDescent="0.25">
      <c r="A319" s="160" t="s">
        <v>29</v>
      </c>
      <c r="B319" s="12" t="s">
        <v>282</v>
      </c>
      <c r="C319" s="11" t="s">
        <v>31</v>
      </c>
      <c r="D319" s="118">
        <f>D320+D322</f>
        <v>320</v>
      </c>
    </row>
    <row r="320" spans="1:4" s="3" customFormat="1" ht="15.75" x14ac:dyDescent="0.25">
      <c r="A320" s="160" t="s">
        <v>36</v>
      </c>
      <c r="B320" s="12" t="s">
        <v>282</v>
      </c>
      <c r="C320" s="11" t="s">
        <v>37</v>
      </c>
      <c r="D320" s="118">
        <f>D321</f>
        <v>200</v>
      </c>
    </row>
    <row r="321" spans="1:4" s="3" customFormat="1" ht="15.75" x14ac:dyDescent="0.25">
      <c r="A321" s="160" t="s">
        <v>215</v>
      </c>
      <c r="B321" s="12" t="s">
        <v>282</v>
      </c>
      <c r="C321" s="11" t="s">
        <v>216</v>
      </c>
      <c r="D321" s="118">
        <v>200</v>
      </c>
    </row>
    <row r="322" spans="1:4" s="3" customFormat="1" ht="15.75" x14ac:dyDescent="0.25">
      <c r="A322" s="160" t="s">
        <v>30</v>
      </c>
      <c r="B322" s="12" t="s">
        <v>282</v>
      </c>
      <c r="C322" s="11" t="s">
        <v>32</v>
      </c>
      <c r="D322" s="118">
        <f>D323</f>
        <v>120</v>
      </c>
    </row>
    <row r="323" spans="1:4" s="3" customFormat="1" ht="15.75" x14ac:dyDescent="0.25">
      <c r="A323" s="160" t="s">
        <v>217</v>
      </c>
      <c r="B323" s="12" t="s">
        <v>282</v>
      </c>
      <c r="C323" s="11" t="s">
        <v>218</v>
      </c>
      <c r="D323" s="118">
        <v>120</v>
      </c>
    </row>
    <row r="324" spans="1:4" s="93" customFormat="1" ht="15.75" x14ac:dyDescent="0.25">
      <c r="A324" s="163" t="s">
        <v>507</v>
      </c>
      <c r="B324" s="15" t="s">
        <v>508</v>
      </c>
      <c r="C324" s="16"/>
      <c r="D324" s="111">
        <f>D325</f>
        <v>85.8</v>
      </c>
    </row>
    <row r="325" spans="1:4" s="3" customFormat="1" ht="31.5" x14ac:dyDescent="0.25">
      <c r="A325" s="165" t="s">
        <v>29</v>
      </c>
      <c r="B325" s="12" t="s">
        <v>508</v>
      </c>
      <c r="C325" s="11" t="s">
        <v>31</v>
      </c>
      <c r="D325" s="117">
        <f>D326</f>
        <v>85.8</v>
      </c>
    </row>
    <row r="326" spans="1:4" s="3" customFormat="1" ht="15.75" x14ac:dyDescent="0.25">
      <c r="A326" s="160" t="s">
        <v>36</v>
      </c>
      <c r="B326" s="12" t="s">
        <v>508</v>
      </c>
      <c r="C326" s="11" t="s">
        <v>37</v>
      </c>
      <c r="D326" s="118">
        <f>D327</f>
        <v>85.8</v>
      </c>
    </row>
    <row r="327" spans="1:4" s="3" customFormat="1" ht="15.75" x14ac:dyDescent="0.25">
      <c r="A327" s="160" t="s">
        <v>215</v>
      </c>
      <c r="B327" s="12" t="s">
        <v>508</v>
      </c>
      <c r="C327" s="11" t="s">
        <v>216</v>
      </c>
      <c r="D327" s="118">
        <v>85.8</v>
      </c>
    </row>
    <row r="328" spans="1:4" s="3" customFormat="1" ht="31.5" x14ac:dyDescent="0.25">
      <c r="A328" s="163" t="s">
        <v>283</v>
      </c>
      <c r="B328" s="15" t="s">
        <v>284</v>
      </c>
      <c r="C328" s="16"/>
      <c r="D328" s="111">
        <f>D329+D333+D336</f>
        <v>6710</v>
      </c>
    </row>
    <row r="329" spans="1:4" s="3" customFormat="1" ht="63" x14ac:dyDescent="0.25">
      <c r="A329" s="160" t="s">
        <v>51</v>
      </c>
      <c r="B329" s="12" t="s">
        <v>284</v>
      </c>
      <c r="C329" s="11" t="s">
        <v>42</v>
      </c>
      <c r="D329" s="118">
        <f>D330</f>
        <v>6069</v>
      </c>
    </row>
    <row r="330" spans="1:4" s="3" customFormat="1" ht="15.75" x14ac:dyDescent="0.25">
      <c r="A330" s="166" t="s">
        <v>44</v>
      </c>
      <c r="B330" s="12" t="s">
        <v>284</v>
      </c>
      <c r="C330" s="11" t="s">
        <v>43</v>
      </c>
      <c r="D330" s="118">
        <f>D331+D332</f>
        <v>6069</v>
      </c>
    </row>
    <row r="331" spans="1:4" s="3" customFormat="1" ht="31.5" x14ac:dyDescent="0.25">
      <c r="A331" s="166" t="s">
        <v>274</v>
      </c>
      <c r="B331" s="12" t="s">
        <v>284</v>
      </c>
      <c r="C331" s="11" t="s">
        <v>228</v>
      </c>
      <c r="D331" s="118">
        <v>5286</v>
      </c>
    </row>
    <row r="332" spans="1:4" s="3" customFormat="1" ht="31.5" x14ac:dyDescent="0.25">
      <c r="A332" s="166" t="s">
        <v>285</v>
      </c>
      <c r="B332" s="12" t="s">
        <v>284</v>
      </c>
      <c r="C332" s="11" t="s">
        <v>229</v>
      </c>
      <c r="D332" s="118">
        <v>783</v>
      </c>
    </row>
    <row r="333" spans="1:4" s="3" customFormat="1" ht="31.5" x14ac:dyDescent="0.25">
      <c r="A333" s="160" t="s">
        <v>33</v>
      </c>
      <c r="B333" s="12" t="s">
        <v>284</v>
      </c>
      <c r="C333" s="11" t="s">
        <v>26</v>
      </c>
      <c r="D333" s="118">
        <f>D334</f>
        <v>639</v>
      </c>
    </row>
    <row r="334" spans="1:4" s="3" customFormat="1" ht="31.5" x14ac:dyDescent="0.25">
      <c r="A334" s="165" t="s">
        <v>28</v>
      </c>
      <c r="B334" s="12" t="s">
        <v>284</v>
      </c>
      <c r="C334" s="11" t="s">
        <v>27</v>
      </c>
      <c r="D334" s="118">
        <f>D335</f>
        <v>639</v>
      </c>
    </row>
    <row r="335" spans="1:4" s="3" customFormat="1" ht="31.5" x14ac:dyDescent="0.25">
      <c r="A335" s="166" t="s">
        <v>273</v>
      </c>
      <c r="B335" s="12" t="s">
        <v>290</v>
      </c>
      <c r="C335" s="11" t="s">
        <v>210</v>
      </c>
      <c r="D335" s="118">
        <v>639</v>
      </c>
    </row>
    <row r="336" spans="1:4" s="3" customFormat="1" ht="15.75" x14ac:dyDescent="0.25">
      <c r="A336" s="160" t="s">
        <v>23</v>
      </c>
      <c r="B336" s="12" t="s">
        <v>284</v>
      </c>
      <c r="C336" s="11" t="s">
        <v>24</v>
      </c>
      <c r="D336" s="118">
        <f>D337</f>
        <v>2</v>
      </c>
    </row>
    <row r="337" spans="1:4" s="3" customFormat="1" ht="15.75" x14ac:dyDescent="0.25">
      <c r="A337" s="160" t="s">
        <v>46</v>
      </c>
      <c r="B337" s="12" t="s">
        <v>284</v>
      </c>
      <c r="C337" s="11" t="s">
        <v>45</v>
      </c>
      <c r="D337" s="118">
        <f>D338</f>
        <v>2</v>
      </c>
    </row>
    <row r="338" spans="1:4" s="3" customFormat="1" ht="17.25" customHeight="1" x14ac:dyDescent="0.25">
      <c r="A338" s="160" t="s">
        <v>211</v>
      </c>
      <c r="B338" s="12" t="s">
        <v>290</v>
      </c>
      <c r="C338" s="11" t="s">
        <v>212</v>
      </c>
      <c r="D338" s="118">
        <v>2</v>
      </c>
    </row>
    <row r="339" spans="1:4" s="1" customFormat="1" ht="15.75" x14ac:dyDescent="0.25">
      <c r="A339" s="160"/>
      <c r="B339" s="11"/>
      <c r="C339" s="11"/>
      <c r="D339" s="118"/>
    </row>
    <row r="340" spans="1:4" s="1" customFormat="1" ht="79.5" customHeight="1" x14ac:dyDescent="0.3">
      <c r="A340" s="37" t="s">
        <v>420</v>
      </c>
      <c r="B340" s="38" t="s">
        <v>18</v>
      </c>
      <c r="C340" s="41"/>
      <c r="D340" s="102">
        <f>D341+D345+D349+D353</f>
        <v>102644</v>
      </c>
    </row>
    <row r="341" spans="1:4" s="3" customFormat="1" ht="31.5" x14ac:dyDescent="0.25">
      <c r="A341" s="168" t="s">
        <v>390</v>
      </c>
      <c r="B341" s="15" t="s">
        <v>394</v>
      </c>
      <c r="C341" s="10"/>
      <c r="D341" s="111">
        <f>D342</f>
        <v>54141</v>
      </c>
    </row>
    <row r="342" spans="1:4" s="3" customFormat="1" ht="47.25" x14ac:dyDescent="0.25">
      <c r="A342" s="169" t="s">
        <v>392</v>
      </c>
      <c r="B342" s="17" t="s">
        <v>394</v>
      </c>
      <c r="C342" s="18"/>
      <c r="D342" s="117">
        <f>D343</f>
        <v>54141</v>
      </c>
    </row>
    <row r="343" spans="1:4" s="3" customFormat="1" ht="32.25" customHeight="1" x14ac:dyDescent="0.25">
      <c r="A343" s="160" t="s">
        <v>399</v>
      </c>
      <c r="B343" s="12" t="s">
        <v>394</v>
      </c>
      <c r="C343" s="11" t="s">
        <v>418</v>
      </c>
      <c r="D343" s="120">
        <f>D344</f>
        <v>54141</v>
      </c>
    </row>
    <row r="344" spans="1:4" s="3" customFormat="1" ht="15.75" x14ac:dyDescent="0.25">
      <c r="A344" s="165" t="s">
        <v>413</v>
      </c>
      <c r="B344" s="12" t="s">
        <v>394</v>
      </c>
      <c r="C344" s="11" t="s">
        <v>397</v>
      </c>
      <c r="D344" s="120">
        <v>54141</v>
      </c>
    </row>
    <row r="345" spans="1:4" s="3" customFormat="1" ht="63" x14ac:dyDescent="0.25">
      <c r="A345" s="170" t="s">
        <v>391</v>
      </c>
      <c r="B345" s="15" t="s">
        <v>395</v>
      </c>
      <c r="C345" s="16"/>
      <c r="D345" s="111">
        <f>D346</f>
        <v>560</v>
      </c>
    </row>
    <row r="346" spans="1:4" s="3" customFormat="1" ht="15.75" x14ac:dyDescent="0.25">
      <c r="A346" s="165" t="s">
        <v>34</v>
      </c>
      <c r="B346" s="12" t="s">
        <v>395</v>
      </c>
      <c r="C346" s="11" t="s">
        <v>35</v>
      </c>
      <c r="D346" s="120">
        <f>D347</f>
        <v>560</v>
      </c>
    </row>
    <row r="347" spans="1:4" s="3" customFormat="1" ht="27" customHeight="1" x14ac:dyDescent="0.25">
      <c r="A347" s="165" t="s">
        <v>52</v>
      </c>
      <c r="B347" s="12" t="s">
        <v>395</v>
      </c>
      <c r="C347" s="11" t="s">
        <v>9</v>
      </c>
      <c r="D347" s="120">
        <f>D348</f>
        <v>560</v>
      </c>
    </row>
    <row r="348" spans="1:4" s="3" customFormat="1" ht="31.5" x14ac:dyDescent="0.25">
      <c r="A348" s="165" t="s">
        <v>393</v>
      </c>
      <c r="B348" s="12" t="s">
        <v>395</v>
      </c>
      <c r="C348" s="11" t="s">
        <v>356</v>
      </c>
      <c r="D348" s="120">
        <v>560</v>
      </c>
    </row>
    <row r="349" spans="1:4" s="3" customFormat="1" ht="31.5" x14ac:dyDescent="0.25">
      <c r="A349" s="163" t="s">
        <v>390</v>
      </c>
      <c r="B349" s="15" t="s">
        <v>465</v>
      </c>
      <c r="C349" s="16"/>
      <c r="D349" s="111">
        <f>D350</f>
        <v>14563</v>
      </c>
    </row>
    <row r="350" spans="1:4" s="3" customFormat="1" ht="39.75" customHeight="1" x14ac:dyDescent="0.25">
      <c r="A350" s="165" t="s">
        <v>467</v>
      </c>
      <c r="B350" s="12" t="s">
        <v>465</v>
      </c>
      <c r="C350" s="11" t="s">
        <v>49</v>
      </c>
      <c r="D350" s="120">
        <f>D351</f>
        <v>14563</v>
      </c>
    </row>
    <row r="351" spans="1:4" s="3" customFormat="1" ht="24.75" customHeight="1" x14ac:dyDescent="0.25">
      <c r="A351" s="165" t="s">
        <v>161</v>
      </c>
      <c r="B351" s="12" t="s">
        <v>465</v>
      </c>
      <c r="C351" s="11" t="s">
        <v>466</v>
      </c>
      <c r="D351" s="120">
        <f>D352</f>
        <v>14563</v>
      </c>
    </row>
    <row r="352" spans="1:4" s="3" customFormat="1" ht="47.25" x14ac:dyDescent="0.25">
      <c r="A352" s="165" t="s">
        <v>468</v>
      </c>
      <c r="B352" s="12" t="s">
        <v>465</v>
      </c>
      <c r="C352" s="11" t="s">
        <v>261</v>
      </c>
      <c r="D352" s="120">
        <v>14563</v>
      </c>
    </row>
    <row r="353" spans="1:4" s="3" customFormat="1" ht="31.5" x14ac:dyDescent="0.25">
      <c r="A353" s="164" t="s">
        <v>471</v>
      </c>
      <c r="B353" s="17" t="s">
        <v>472</v>
      </c>
      <c r="C353" s="18"/>
      <c r="D353" s="117">
        <f>D354</f>
        <v>33380</v>
      </c>
    </row>
    <row r="354" spans="1:4" s="3" customFormat="1" ht="43.5" customHeight="1" x14ac:dyDescent="0.25">
      <c r="A354" s="160" t="s">
        <v>33</v>
      </c>
      <c r="B354" s="12" t="s">
        <v>472</v>
      </c>
      <c r="C354" s="11" t="s">
        <v>26</v>
      </c>
      <c r="D354" s="120">
        <f>D355</f>
        <v>33380</v>
      </c>
    </row>
    <row r="355" spans="1:4" s="94" customFormat="1" ht="35.25" customHeight="1" x14ac:dyDescent="0.25">
      <c r="A355" s="165" t="s">
        <v>28</v>
      </c>
      <c r="B355" s="12" t="s">
        <v>472</v>
      </c>
      <c r="C355" s="11" t="s">
        <v>27</v>
      </c>
      <c r="D355" s="120">
        <f>D356</f>
        <v>33380</v>
      </c>
    </row>
    <row r="356" spans="1:4" s="3" customFormat="1" ht="39" customHeight="1" x14ac:dyDescent="0.25">
      <c r="A356" s="165" t="s">
        <v>273</v>
      </c>
      <c r="B356" s="12" t="s">
        <v>472</v>
      </c>
      <c r="C356" s="11" t="s">
        <v>210</v>
      </c>
      <c r="D356" s="120">
        <v>33380</v>
      </c>
    </row>
    <row r="357" spans="1:4" s="3" customFormat="1" ht="33" customHeight="1" x14ac:dyDescent="0.3">
      <c r="A357" s="171" t="s">
        <v>72</v>
      </c>
      <c r="B357" s="83" t="s">
        <v>19</v>
      </c>
      <c r="C357" s="84"/>
      <c r="D357" s="121">
        <f>D358+D439+D445+D448+D460</f>
        <v>75545</v>
      </c>
    </row>
    <row r="358" spans="1:4" s="3" customFormat="1" ht="24" customHeight="1" x14ac:dyDescent="0.25">
      <c r="A358" s="172" t="s">
        <v>73</v>
      </c>
      <c r="B358" s="17" t="s">
        <v>147</v>
      </c>
      <c r="C358" s="11"/>
      <c r="D358" s="122">
        <f>D359+D366+D373+D377+D384+D393+D400+D404+D411+D418+D425+D432</f>
        <v>26168</v>
      </c>
    </row>
    <row r="359" spans="1:4" s="3" customFormat="1" ht="110.25" x14ac:dyDescent="0.25">
      <c r="A359" s="172" t="s">
        <v>192</v>
      </c>
      <c r="B359" s="70" t="s">
        <v>148</v>
      </c>
      <c r="C359" s="16"/>
      <c r="D359" s="117">
        <f>D360+D363</f>
        <v>3015</v>
      </c>
    </row>
    <row r="360" spans="1:4" s="3" customFormat="1" ht="31.5" x14ac:dyDescent="0.25">
      <c r="A360" s="166" t="s">
        <v>33</v>
      </c>
      <c r="B360" s="23" t="s">
        <v>148</v>
      </c>
      <c r="C360" s="11" t="s">
        <v>26</v>
      </c>
      <c r="D360" s="118">
        <f>D361</f>
        <v>15</v>
      </c>
    </row>
    <row r="361" spans="1:4" s="3" customFormat="1" ht="31.5" x14ac:dyDescent="0.25">
      <c r="A361" s="166" t="s">
        <v>28</v>
      </c>
      <c r="B361" s="23" t="s">
        <v>148</v>
      </c>
      <c r="C361" s="11" t="s">
        <v>27</v>
      </c>
      <c r="D361" s="118">
        <f>D362</f>
        <v>15</v>
      </c>
    </row>
    <row r="362" spans="1:4" s="3" customFormat="1" ht="31.5" x14ac:dyDescent="0.25">
      <c r="A362" s="166" t="s">
        <v>273</v>
      </c>
      <c r="B362" s="23" t="s">
        <v>148</v>
      </c>
      <c r="C362" s="11" t="s">
        <v>210</v>
      </c>
      <c r="D362" s="118">
        <v>15</v>
      </c>
    </row>
    <row r="363" spans="1:4" s="3" customFormat="1" ht="15.75" x14ac:dyDescent="0.25">
      <c r="A363" s="166" t="s">
        <v>34</v>
      </c>
      <c r="B363" s="23" t="s">
        <v>148</v>
      </c>
      <c r="C363" s="20">
        <v>300</v>
      </c>
      <c r="D363" s="118">
        <f>D364</f>
        <v>3000</v>
      </c>
    </row>
    <row r="364" spans="1:4" s="3" customFormat="1" ht="15.75" x14ac:dyDescent="0.25">
      <c r="A364" s="166" t="s">
        <v>52</v>
      </c>
      <c r="B364" s="23" t="s">
        <v>148</v>
      </c>
      <c r="C364" s="20">
        <v>310</v>
      </c>
      <c r="D364" s="118">
        <f>D365</f>
        <v>3000</v>
      </c>
    </row>
    <row r="365" spans="1:4" s="3" customFormat="1" ht="31.5" x14ac:dyDescent="0.25">
      <c r="A365" s="166" t="s">
        <v>436</v>
      </c>
      <c r="B365" s="23" t="s">
        <v>148</v>
      </c>
      <c r="C365" s="20">
        <v>313</v>
      </c>
      <c r="D365" s="118">
        <v>3000</v>
      </c>
    </row>
    <row r="366" spans="1:4" s="3" customFormat="1" ht="78.75" x14ac:dyDescent="0.25">
      <c r="A366" s="172" t="s">
        <v>193</v>
      </c>
      <c r="B366" s="70" t="s">
        <v>149</v>
      </c>
      <c r="C366" s="21"/>
      <c r="D366" s="117">
        <f>D367+D370</f>
        <v>704</v>
      </c>
    </row>
    <row r="367" spans="1:4" s="3" customFormat="1" ht="31.5" x14ac:dyDescent="0.25">
      <c r="A367" s="166" t="s">
        <v>33</v>
      </c>
      <c r="B367" s="23" t="s">
        <v>149</v>
      </c>
      <c r="C367" s="11" t="s">
        <v>26</v>
      </c>
      <c r="D367" s="118">
        <f>D368</f>
        <v>4</v>
      </c>
    </row>
    <row r="368" spans="1:4" s="3" customFormat="1" ht="35.25" customHeight="1" x14ac:dyDescent="0.25">
      <c r="A368" s="166" t="s">
        <v>28</v>
      </c>
      <c r="B368" s="23" t="s">
        <v>149</v>
      </c>
      <c r="C368" s="11" t="s">
        <v>27</v>
      </c>
      <c r="D368" s="118">
        <f>D369</f>
        <v>4</v>
      </c>
    </row>
    <row r="369" spans="1:4" s="3" customFormat="1" ht="31.5" x14ac:dyDescent="0.25">
      <c r="A369" s="166" t="s">
        <v>273</v>
      </c>
      <c r="B369" s="23" t="s">
        <v>149</v>
      </c>
      <c r="C369" s="11" t="s">
        <v>210</v>
      </c>
      <c r="D369" s="118">
        <v>4</v>
      </c>
    </row>
    <row r="370" spans="1:4" s="3" customFormat="1" ht="15.75" x14ac:dyDescent="0.25">
      <c r="A370" s="166" t="s">
        <v>34</v>
      </c>
      <c r="B370" s="23" t="s">
        <v>149</v>
      </c>
      <c r="C370" s="20">
        <v>300</v>
      </c>
      <c r="D370" s="118">
        <f>D371</f>
        <v>700</v>
      </c>
    </row>
    <row r="371" spans="1:4" s="3" customFormat="1" ht="15.75" x14ac:dyDescent="0.25">
      <c r="A371" s="166" t="s">
        <v>52</v>
      </c>
      <c r="B371" s="23" t="s">
        <v>149</v>
      </c>
      <c r="C371" s="20">
        <v>310</v>
      </c>
      <c r="D371" s="118">
        <f>D372</f>
        <v>700</v>
      </c>
    </row>
    <row r="372" spans="1:4" s="3" customFormat="1" ht="31.5" x14ac:dyDescent="0.25">
      <c r="A372" s="166" t="s">
        <v>436</v>
      </c>
      <c r="B372" s="23" t="s">
        <v>149</v>
      </c>
      <c r="C372" s="20">
        <v>313</v>
      </c>
      <c r="D372" s="118">
        <v>700</v>
      </c>
    </row>
    <row r="373" spans="1:4" s="3" customFormat="1" ht="47.25" x14ac:dyDescent="0.25">
      <c r="A373" s="172" t="s">
        <v>438</v>
      </c>
      <c r="B373" s="70" t="s">
        <v>151</v>
      </c>
      <c r="C373" s="21"/>
      <c r="D373" s="117">
        <f>D374</f>
        <v>540</v>
      </c>
    </row>
    <row r="374" spans="1:4" s="3" customFormat="1" ht="31.5" x14ac:dyDescent="0.25">
      <c r="A374" s="166" t="s">
        <v>33</v>
      </c>
      <c r="B374" s="23" t="s">
        <v>151</v>
      </c>
      <c r="C374" s="20">
        <v>200</v>
      </c>
      <c r="D374" s="123">
        <f>D375</f>
        <v>540</v>
      </c>
    </row>
    <row r="375" spans="1:4" s="3" customFormat="1" ht="31.5" x14ac:dyDescent="0.25">
      <c r="A375" s="166" t="s">
        <v>28</v>
      </c>
      <c r="B375" s="23" t="s">
        <v>151</v>
      </c>
      <c r="C375" s="20">
        <v>240</v>
      </c>
      <c r="D375" s="123">
        <f>D376</f>
        <v>540</v>
      </c>
    </row>
    <row r="376" spans="1:4" s="3" customFormat="1" ht="31.5" x14ac:dyDescent="0.25">
      <c r="A376" s="166" t="s">
        <v>273</v>
      </c>
      <c r="B376" s="23" t="s">
        <v>151</v>
      </c>
      <c r="C376" s="20">
        <v>244</v>
      </c>
      <c r="D376" s="123">
        <v>540</v>
      </c>
    </row>
    <row r="377" spans="1:4" s="3" customFormat="1" ht="15.75" x14ac:dyDescent="0.25">
      <c r="A377" s="172" t="s">
        <v>150</v>
      </c>
      <c r="B377" s="70" t="s">
        <v>152</v>
      </c>
      <c r="C377" s="21"/>
      <c r="D377" s="117">
        <f>D378+D381</f>
        <v>7035</v>
      </c>
    </row>
    <row r="378" spans="1:4" s="3" customFormat="1" ht="31.5" x14ac:dyDescent="0.25">
      <c r="A378" s="166" t="s">
        <v>33</v>
      </c>
      <c r="B378" s="23" t="s">
        <v>152</v>
      </c>
      <c r="C378" s="20">
        <v>200</v>
      </c>
      <c r="D378" s="123">
        <f>D379</f>
        <v>35</v>
      </c>
    </row>
    <row r="379" spans="1:4" s="3" customFormat="1" ht="31.5" x14ac:dyDescent="0.25">
      <c r="A379" s="166" t="s">
        <v>28</v>
      </c>
      <c r="B379" s="23" t="s">
        <v>152</v>
      </c>
      <c r="C379" s="20">
        <v>240</v>
      </c>
      <c r="D379" s="123">
        <f>D380</f>
        <v>35</v>
      </c>
    </row>
    <row r="380" spans="1:4" s="3" customFormat="1" ht="31.5" x14ac:dyDescent="0.25">
      <c r="A380" s="166" t="s">
        <v>273</v>
      </c>
      <c r="B380" s="23" t="s">
        <v>152</v>
      </c>
      <c r="C380" s="20">
        <v>244</v>
      </c>
      <c r="D380" s="123">
        <v>35</v>
      </c>
    </row>
    <row r="381" spans="1:4" s="3" customFormat="1" ht="15.75" x14ac:dyDescent="0.25">
      <c r="A381" s="166" t="s">
        <v>34</v>
      </c>
      <c r="B381" s="23" t="s">
        <v>152</v>
      </c>
      <c r="C381" s="20">
        <v>300</v>
      </c>
      <c r="D381" s="123">
        <f>D382</f>
        <v>7000</v>
      </c>
    </row>
    <row r="382" spans="1:4" s="3" customFormat="1" ht="15.75" x14ac:dyDescent="0.25">
      <c r="A382" s="166" t="s">
        <v>52</v>
      </c>
      <c r="B382" s="23" t="s">
        <v>152</v>
      </c>
      <c r="C382" s="20">
        <v>310</v>
      </c>
      <c r="D382" s="123">
        <f>D383</f>
        <v>7000</v>
      </c>
    </row>
    <row r="383" spans="1:4" s="3" customFormat="1" ht="31.5" x14ac:dyDescent="0.25">
      <c r="A383" s="166" t="s">
        <v>436</v>
      </c>
      <c r="B383" s="23" t="s">
        <v>152</v>
      </c>
      <c r="C383" s="20">
        <v>313</v>
      </c>
      <c r="D383" s="123">
        <v>7000</v>
      </c>
    </row>
    <row r="384" spans="1:4" s="3" customFormat="1" ht="31.5" x14ac:dyDescent="0.25">
      <c r="A384" s="172" t="s">
        <v>187</v>
      </c>
      <c r="B384" s="70" t="s">
        <v>153</v>
      </c>
      <c r="C384" s="21"/>
      <c r="D384" s="122">
        <f>D385+D388</f>
        <v>1687</v>
      </c>
    </row>
    <row r="385" spans="1:4" s="3" customFormat="1" ht="31.5" x14ac:dyDescent="0.25">
      <c r="A385" s="166" t="s">
        <v>33</v>
      </c>
      <c r="B385" s="23" t="s">
        <v>153</v>
      </c>
      <c r="C385" s="20">
        <v>200</v>
      </c>
      <c r="D385" s="124">
        <f>D386</f>
        <v>10</v>
      </c>
    </row>
    <row r="386" spans="1:4" s="3" customFormat="1" ht="31.5" x14ac:dyDescent="0.25">
      <c r="A386" s="166" t="s">
        <v>28</v>
      </c>
      <c r="B386" s="23" t="s">
        <v>153</v>
      </c>
      <c r="C386" s="20">
        <v>240</v>
      </c>
      <c r="D386" s="124">
        <f>D387</f>
        <v>10</v>
      </c>
    </row>
    <row r="387" spans="1:4" s="3" customFormat="1" ht="31.5" x14ac:dyDescent="0.25">
      <c r="A387" s="166" t="s">
        <v>273</v>
      </c>
      <c r="B387" s="23" t="s">
        <v>153</v>
      </c>
      <c r="C387" s="20">
        <v>244</v>
      </c>
      <c r="D387" s="124">
        <v>10</v>
      </c>
    </row>
    <row r="388" spans="1:4" s="3" customFormat="1" ht="15.75" x14ac:dyDescent="0.25">
      <c r="A388" s="166" t="s">
        <v>34</v>
      </c>
      <c r="B388" s="23" t="s">
        <v>153</v>
      </c>
      <c r="C388" s="20">
        <v>300</v>
      </c>
      <c r="D388" s="124">
        <f>D389+D391</f>
        <v>1677</v>
      </c>
    </row>
    <row r="389" spans="1:4" s="3" customFormat="1" ht="15.75" x14ac:dyDescent="0.25">
      <c r="A389" s="166" t="s">
        <v>52</v>
      </c>
      <c r="B389" s="23" t="s">
        <v>153</v>
      </c>
      <c r="C389" s="20">
        <v>310</v>
      </c>
      <c r="D389" s="124">
        <f>D390</f>
        <v>1637</v>
      </c>
    </row>
    <row r="390" spans="1:4" s="3" customFormat="1" ht="31.5" x14ac:dyDescent="0.25">
      <c r="A390" s="166" t="s">
        <v>436</v>
      </c>
      <c r="B390" s="23" t="s">
        <v>153</v>
      </c>
      <c r="C390" s="20">
        <v>313</v>
      </c>
      <c r="D390" s="124">
        <v>1637</v>
      </c>
    </row>
    <row r="391" spans="1:4" s="3" customFormat="1" ht="31.5" x14ac:dyDescent="0.25">
      <c r="A391" s="166" t="s">
        <v>353</v>
      </c>
      <c r="B391" s="23" t="s">
        <v>153</v>
      </c>
      <c r="C391" s="20">
        <v>320</v>
      </c>
      <c r="D391" s="124">
        <f>D392</f>
        <v>40</v>
      </c>
    </row>
    <row r="392" spans="1:4" s="3" customFormat="1" ht="31.5" x14ac:dyDescent="0.25">
      <c r="A392" s="166" t="s">
        <v>393</v>
      </c>
      <c r="B392" s="23" t="s">
        <v>153</v>
      </c>
      <c r="C392" s="20">
        <v>321</v>
      </c>
      <c r="D392" s="124">
        <v>40</v>
      </c>
    </row>
    <row r="393" spans="1:4" s="3" customFormat="1" ht="63" x14ac:dyDescent="0.25">
      <c r="A393" s="172" t="s">
        <v>188</v>
      </c>
      <c r="B393" s="70" t="s">
        <v>155</v>
      </c>
      <c r="C393" s="21"/>
      <c r="D393" s="122">
        <f>D394+D397</f>
        <v>139</v>
      </c>
    </row>
    <row r="394" spans="1:4" s="3" customFormat="1" ht="31.5" x14ac:dyDescent="0.25">
      <c r="A394" s="166" t="s">
        <v>33</v>
      </c>
      <c r="B394" s="23" t="s">
        <v>155</v>
      </c>
      <c r="C394" s="20">
        <v>200</v>
      </c>
      <c r="D394" s="124">
        <f>D395</f>
        <v>1</v>
      </c>
    </row>
    <row r="395" spans="1:4" ht="31.5" x14ac:dyDescent="0.25">
      <c r="A395" s="166" t="s">
        <v>28</v>
      </c>
      <c r="B395" s="23" t="s">
        <v>155</v>
      </c>
      <c r="C395" s="20">
        <v>240</v>
      </c>
      <c r="D395" s="124">
        <f>D396</f>
        <v>1</v>
      </c>
    </row>
    <row r="396" spans="1:4" ht="31.5" x14ac:dyDescent="0.25">
      <c r="A396" s="166" t="s">
        <v>273</v>
      </c>
      <c r="B396" s="23" t="s">
        <v>155</v>
      </c>
      <c r="C396" s="20">
        <v>244</v>
      </c>
      <c r="D396" s="124">
        <v>1</v>
      </c>
    </row>
    <row r="397" spans="1:4" ht="15.75" x14ac:dyDescent="0.25">
      <c r="A397" s="166" t="s">
        <v>34</v>
      </c>
      <c r="B397" s="23" t="s">
        <v>155</v>
      </c>
      <c r="C397" s="20">
        <v>300</v>
      </c>
      <c r="D397" s="124">
        <f>D398</f>
        <v>138</v>
      </c>
    </row>
    <row r="398" spans="1:4" ht="15.75" x14ac:dyDescent="0.25">
      <c r="A398" s="166" t="s">
        <v>52</v>
      </c>
      <c r="B398" s="23" t="s">
        <v>155</v>
      </c>
      <c r="C398" s="20">
        <v>310</v>
      </c>
      <c r="D398" s="124">
        <f>D399</f>
        <v>138</v>
      </c>
    </row>
    <row r="399" spans="1:4" ht="15.75" x14ac:dyDescent="0.25">
      <c r="A399" s="166" t="s">
        <v>348</v>
      </c>
      <c r="B399" s="23" t="s">
        <v>155</v>
      </c>
      <c r="C399" s="20">
        <v>312</v>
      </c>
      <c r="D399" s="124">
        <v>138</v>
      </c>
    </row>
    <row r="400" spans="1:4" ht="47.25" x14ac:dyDescent="0.25">
      <c r="A400" s="172" t="s">
        <v>154</v>
      </c>
      <c r="B400" s="70" t="s">
        <v>156</v>
      </c>
      <c r="C400" s="21"/>
      <c r="D400" s="122">
        <f>D401</f>
        <v>58</v>
      </c>
    </row>
    <row r="401" spans="1:4" ht="15.75" x14ac:dyDescent="0.25">
      <c r="A401" s="166" t="s">
        <v>34</v>
      </c>
      <c r="B401" s="23" t="s">
        <v>156</v>
      </c>
      <c r="C401" s="20">
        <v>300</v>
      </c>
      <c r="D401" s="124">
        <f>D402</f>
        <v>58</v>
      </c>
    </row>
    <row r="402" spans="1:4" ht="15.75" x14ac:dyDescent="0.25">
      <c r="A402" s="166" t="s">
        <v>52</v>
      </c>
      <c r="B402" s="23" t="s">
        <v>156</v>
      </c>
      <c r="C402" s="20">
        <v>310</v>
      </c>
      <c r="D402" s="124">
        <f>D403</f>
        <v>58</v>
      </c>
    </row>
    <row r="403" spans="1:4" ht="31.5" x14ac:dyDescent="0.25">
      <c r="A403" s="166" t="s">
        <v>436</v>
      </c>
      <c r="B403" s="23" t="s">
        <v>156</v>
      </c>
      <c r="C403" s="20">
        <v>313</v>
      </c>
      <c r="D403" s="124">
        <v>58</v>
      </c>
    </row>
    <row r="404" spans="1:4" ht="157.5" x14ac:dyDescent="0.25">
      <c r="A404" s="172" t="s">
        <v>194</v>
      </c>
      <c r="B404" s="70" t="s">
        <v>157</v>
      </c>
      <c r="C404" s="21"/>
      <c r="D404" s="122">
        <f>D405+D408</f>
        <v>6521</v>
      </c>
    </row>
    <row r="405" spans="1:4" ht="31.5" x14ac:dyDescent="0.25">
      <c r="A405" s="166" t="s">
        <v>33</v>
      </c>
      <c r="B405" s="23" t="s">
        <v>157</v>
      </c>
      <c r="C405" s="20">
        <v>200</v>
      </c>
      <c r="D405" s="124">
        <f>D406</f>
        <v>64</v>
      </c>
    </row>
    <row r="406" spans="1:4" ht="31.5" x14ac:dyDescent="0.25">
      <c r="A406" s="166" t="s">
        <v>28</v>
      </c>
      <c r="B406" s="23" t="s">
        <v>157</v>
      </c>
      <c r="C406" s="20">
        <v>240</v>
      </c>
      <c r="D406" s="124">
        <f>D407</f>
        <v>64</v>
      </c>
    </row>
    <row r="407" spans="1:4" ht="31.5" x14ac:dyDescent="0.25">
      <c r="A407" s="166" t="s">
        <v>273</v>
      </c>
      <c r="B407" s="23" t="s">
        <v>157</v>
      </c>
      <c r="C407" s="20">
        <v>244</v>
      </c>
      <c r="D407" s="124">
        <v>64</v>
      </c>
    </row>
    <row r="408" spans="1:4" ht="15.75" x14ac:dyDescent="0.25">
      <c r="A408" s="166" t="s">
        <v>34</v>
      </c>
      <c r="B408" s="23" t="s">
        <v>157</v>
      </c>
      <c r="C408" s="20">
        <v>300</v>
      </c>
      <c r="D408" s="124">
        <f>D410</f>
        <v>6457</v>
      </c>
    </row>
    <row r="409" spans="1:4" ht="15.75" x14ac:dyDescent="0.25">
      <c r="A409" s="166" t="s">
        <v>52</v>
      </c>
      <c r="B409" s="23" t="s">
        <v>157</v>
      </c>
      <c r="C409" s="20">
        <v>310</v>
      </c>
      <c r="D409" s="124">
        <f>D410</f>
        <v>6457</v>
      </c>
    </row>
    <row r="410" spans="1:4" ht="31.5" x14ac:dyDescent="0.25">
      <c r="A410" s="166" t="s">
        <v>436</v>
      </c>
      <c r="B410" s="23" t="s">
        <v>157</v>
      </c>
      <c r="C410" s="20">
        <v>313</v>
      </c>
      <c r="D410" s="124">
        <v>6457</v>
      </c>
    </row>
    <row r="411" spans="1:4" ht="157.5" x14ac:dyDescent="0.25">
      <c r="A411" s="172" t="s">
        <v>195</v>
      </c>
      <c r="B411" s="70" t="s">
        <v>159</v>
      </c>
      <c r="C411" s="21"/>
      <c r="D411" s="122">
        <f>D412+D415</f>
        <v>337</v>
      </c>
    </row>
    <row r="412" spans="1:4" ht="33.75" customHeight="1" x14ac:dyDescent="0.25">
      <c r="A412" s="166" t="s">
        <v>33</v>
      </c>
      <c r="B412" s="23" t="s">
        <v>159</v>
      </c>
      <c r="C412" s="20">
        <v>200</v>
      </c>
      <c r="D412" s="124">
        <f>D413</f>
        <v>7</v>
      </c>
    </row>
    <row r="413" spans="1:4" ht="31.5" x14ac:dyDescent="0.25">
      <c r="A413" s="166" t="s">
        <v>28</v>
      </c>
      <c r="B413" s="23" t="s">
        <v>159</v>
      </c>
      <c r="C413" s="20">
        <v>240</v>
      </c>
      <c r="D413" s="124">
        <f>D414</f>
        <v>7</v>
      </c>
    </row>
    <row r="414" spans="1:4" ht="31.5" x14ac:dyDescent="0.25">
      <c r="A414" s="166" t="s">
        <v>273</v>
      </c>
      <c r="B414" s="23" t="s">
        <v>159</v>
      </c>
      <c r="C414" s="20">
        <v>244</v>
      </c>
      <c r="D414" s="124">
        <v>7</v>
      </c>
    </row>
    <row r="415" spans="1:4" ht="15.75" x14ac:dyDescent="0.25">
      <c r="A415" s="166" t="s">
        <v>34</v>
      </c>
      <c r="B415" s="23" t="s">
        <v>159</v>
      </c>
      <c r="C415" s="20">
        <v>300</v>
      </c>
      <c r="D415" s="124">
        <f>D416</f>
        <v>330</v>
      </c>
    </row>
    <row r="416" spans="1:4" ht="15.75" x14ac:dyDescent="0.25">
      <c r="A416" s="166" t="s">
        <v>52</v>
      </c>
      <c r="B416" s="23" t="s">
        <v>159</v>
      </c>
      <c r="C416" s="20">
        <v>310</v>
      </c>
      <c r="D416" s="124">
        <f>D417</f>
        <v>330</v>
      </c>
    </row>
    <row r="417" spans="1:4" ht="31.5" x14ac:dyDescent="0.25">
      <c r="A417" s="166" t="s">
        <v>436</v>
      </c>
      <c r="B417" s="23" t="s">
        <v>159</v>
      </c>
      <c r="C417" s="20">
        <v>313</v>
      </c>
      <c r="D417" s="124">
        <v>330</v>
      </c>
    </row>
    <row r="418" spans="1:4" ht="31.5" x14ac:dyDescent="0.25">
      <c r="A418" s="172" t="s">
        <v>158</v>
      </c>
      <c r="B418" s="70" t="s">
        <v>174</v>
      </c>
      <c r="C418" s="21"/>
      <c r="D418" s="122">
        <f>D419+D422</f>
        <v>3015</v>
      </c>
    </row>
    <row r="419" spans="1:4" ht="31.5" x14ac:dyDescent="0.25">
      <c r="A419" s="166" t="s">
        <v>33</v>
      </c>
      <c r="B419" s="23" t="s">
        <v>174</v>
      </c>
      <c r="C419" s="20">
        <v>200</v>
      </c>
      <c r="D419" s="124">
        <f>D420</f>
        <v>15</v>
      </c>
    </row>
    <row r="420" spans="1:4" ht="31.5" x14ac:dyDescent="0.25">
      <c r="A420" s="166" t="s">
        <v>28</v>
      </c>
      <c r="B420" s="23" t="s">
        <v>174</v>
      </c>
      <c r="C420" s="20">
        <v>240</v>
      </c>
      <c r="D420" s="124">
        <f>D421</f>
        <v>15</v>
      </c>
    </row>
    <row r="421" spans="1:4" ht="31.5" x14ac:dyDescent="0.25">
      <c r="A421" s="166" t="s">
        <v>273</v>
      </c>
      <c r="B421" s="23" t="s">
        <v>174</v>
      </c>
      <c r="C421" s="20">
        <v>244</v>
      </c>
      <c r="D421" s="124">
        <v>15</v>
      </c>
    </row>
    <row r="422" spans="1:4" ht="15.75" x14ac:dyDescent="0.25">
      <c r="A422" s="166" t="s">
        <v>34</v>
      </c>
      <c r="B422" s="23" t="s">
        <v>174</v>
      </c>
      <c r="C422" s="20">
        <v>300</v>
      </c>
      <c r="D422" s="124">
        <f>D423</f>
        <v>3000</v>
      </c>
    </row>
    <row r="423" spans="1:4" ht="15.75" x14ac:dyDescent="0.25">
      <c r="A423" s="166" t="s">
        <v>52</v>
      </c>
      <c r="B423" s="23" t="s">
        <v>174</v>
      </c>
      <c r="C423" s="20">
        <v>310</v>
      </c>
      <c r="D423" s="124">
        <f>D424</f>
        <v>3000</v>
      </c>
    </row>
    <row r="424" spans="1:4" ht="31.5" x14ac:dyDescent="0.25">
      <c r="A424" s="166" t="s">
        <v>436</v>
      </c>
      <c r="B424" s="23" t="s">
        <v>174</v>
      </c>
      <c r="C424" s="20">
        <v>313</v>
      </c>
      <c r="D424" s="124">
        <v>3000</v>
      </c>
    </row>
    <row r="425" spans="1:4" ht="31.5" x14ac:dyDescent="0.25">
      <c r="A425" s="172" t="s">
        <v>349</v>
      </c>
      <c r="B425" s="70" t="s">
        <v>350</v>
      </c>
      <c r="C425" s="21"/>
      <c r="D425" s="122">
        <f>D426+D429</f>
        <v>3015</v>
      </c>
    </row>
    <row r="426" spans="1:4" ht="31.5" x14ac:dyDescent="0.25">
      <c r="A426" s="166" t="s">
        <v>33</v>
      </c>
      <c r="B426" s="23" t="s">
        <v>350</v>
      </c>
      <c r="C426" s="20">
        <v>200</v>
      </c>
      <c r="D426" s="124">
        <f>D427</f>
        <v>15</v>
      </c>
    </row>
    <row r="427" spans="1:4" ht="31.5" x14ac:dyDescent="0.25">
      <c r="A427" s="166" t="s">
        <v>28</v>
      </c>
      <c r="B427" s="23" t="s">
        <v>350</v>
      </c>
      <c r="C427" s="20">
        <v>240</v>
      </c>
      <c r="D427" s="124">
        <f>D428</f>
        <v>15</v>
      </c>
    </row>
    <row r="428" spans="1:4" ht="31.5" x14ac:dyDescent="0.25">
      <c r="A428" s="166" t="s">
        <v>273</v>
      </c>
      <c r="B428" s="23" t="s">
        <v>350</v>
      </c>
      <c r="C428" s="20">
        <v>244</v>
      </c>
      <c r="D428" s="124">
        <v>15</v>
      </c>
    </row>
    <row r="429" spans="1:4" ht="15.75" x14ac:dyDescent="0.25">
      <c r="A429" s="166" t="s">
        <v>34</v>
      </c>
      <c r="B429" s="23" t="s">
        <v>350</v>
      </c>
      <c r="C429" s="20">
        <v>300</v>
      </c>
      <c r="D429" s="124">
        <f>D430</f>
        <v>3000</v>
      </c>
    </row>
    <row r="430" spans="1:4" ht="15.75" x14ac:dyDescent="0.25">
      <c r="A430" s="166" t="s">
        <v>52</v>
      </c>
      <c r="B430" s="23" t="s">
        <v>350</v>
      </c>
      <c r="C430" s="20">
        <v>310</v>
      </c>
      <c r="D430" s="124">
        <f>D431</f>
        <v>3000</v>
      </c>
    </row>
    <row r="431" spans="1:4" ht="31.5" x14ac:dyDescent="0.25">
      <c r="A431" s="166" t="s">
        <v>436</v>
      </c>
      <c r="B431" s="23" t="s">
        <v>350</v>
      </c>
      <c r="C431" s="20">
        <v>313</v>
      </c>
      <c r="D431" s="124">
        <v>3000</v>
      </c>
    </row>
    <row r="432" spans="1:4" ht="47.25" x14ac:dyDescent="0.25">
      <c r="A432" s="172" t="s">
        <v>351</v>
      </c>
      <c r="B432" s="70" t="s">
        <v>352</v>
      </c>
      <c r="C432" s="21"/>
      <c r="D432" s="122">
        <f>D433+D436</f>
        <v>102</v>
      </c>
    </row>
    <row r="433" spans="1:4" ht="31.5" x14ac:dyDescent="0.25">
      <c r="A433" s="166" t="s">
        <v>33</v>
      </c>
      <c r="B433" s="23" t="s">
        <v>352</v>
      </c>
      <c r="C433" s="20">
        <v>200</v>
      </c>
      <c r="D433" s="124">
        <f>D434</f>
        <v>2</v>
      </c>
    </row>
    <row r="434" spans="1:4" ht="31.5" x14ac:dyDescent="0.25">
      <c r="A434" s="166" t="s">
        <v>28</v>
      </c>
      <c r="B434" s="23" t="s">
        <v>352</v>
      </c>
      <c r="C434" s="20">
        <v>240</v>
      </c>
      <c r="D434" s="124">
        <f>D435</f>
        <v>2</v>
      </c>
    </row>
    <row r="435" spans="1:4" ht="31.5" x14ac:dyDescent="0.25">
      <c r="A435" s="166" t="s">
        <v>273</v>
      </c>
      <c r="B435" s="23" t="s">
        <v>352</v>
      </c>
      <c r="C435" s="20">
        <v>244</v>
      </c>
      <c r="D435" s="124">
        <v>2</v>
      </c>
    </row>
    <row r="436" spans="1:4" ht="15.75" x14ac:dyDescent="0.25">
      <c r="A436" s="166" t="s">
        <v>34</v>
      </c>
      <c r="B436" s="23" t="s">
        <v>352</v>
      </c>
      <c r="C436" s="20">
        <v>300</v>
      </c>
      <c r="D436" s="124">
        <f>D437</f>
        <v>100</v>
      </c>
    </row>
    <row r="437" spans="1:4" ht="18.75" customHeight="1" x14ac:dyDescent="0.25">
      <c r="A437" s="166" t="s">
        <v>52</v>
      </c>
      <c r="B437" s="23" t="s">
        <v>352</v>
      </c>
      <c r="C437" s="20">
        <v>310</v>
      </c>
      <c r="D437" s="124">
        <f>D438</f>
        <v>100</v>
      </c>
    </row>
    <row r="438" spans="1:4" ht="31.5" x14ac:dyDescent="0.25">
      <c r="A438" s="166" t="s">
        <v>436</v>
      </c>
      <c r="B438" s="23" t="s">
        <v>352</v>
      </c>
      <c r="C438" s="20">
        <v>313</v>
      </c>
      <c r="D438" s="124">
        <v>100</v>
      </c>
    </row>
    <row r="439" spans="1:4" ht="15.75" x14ac:dyDescent="0.25">
      <c r="A439" s="172" t="s">
        <v>74</v>
      </c>
      <c r="B439" s="70" t="s">
        <v>144</v>
      </c>
      <c r="C439" s="21"/>
      <c r="D439" s="125">
        <f>D440+D443</f>
        <v>2210</v>
      </c>
    </row>
    <row r="440" spans="1:4" ht="31.5" x14ac:dyDescent="0.25">
      <c r="A440" s="166" t="s">
        <v>33</v>
      </c>
      <c r="B440" s="23" t="s">
        <v>144</v>
      </c>
      <c r="C440" s="20">
        <v>200</v>
      </c>
      <c r="D440" s="124">
        <f>D441</f>
        <v>1480</v>
      </c>
    </row>
    <row r="441" spans="1:4" ht="31.5" x14ac:dyDescent="0.25">
      <c r="A441" s="166" t="s">
        <v>28</v>
      </c>
      <c r="B441" s="23" t="s">
        <v>144</v>
      </c>
      <c r="C441" s="20">
        <v>240</v>
      </c>
      <c r="D441" s="124">
        <f>D442</f>
        <v>1480</v>
      </c>
    </row>
    <row r="442" spans="1:4" ht="33.75" customHeight="1" x14ac:dyDescent="0.25">
      <c r="A442" s="166" t="s">
        <v>273</v>
      </c>
      <c r="B442" s="23" t="s">
        <v>144</v>
      </c>
      <c r="C442" s="20">
        <v>244</v>
      </c>
      <c r="D442" s="124">
        <v>1480</v>
      </c>
    </row>
    <row r="443" spans="1:4" ht="31.5" x14ac:dyDescent="0.25">
      <c r="A443" s="160" t="s">
        <v>29</v>
      </c>
      <c r="B443" s="23" t="s">
        <v>144</v>
      </c>
      <c r="C443" s="20">
        <v>600</v>
      </c>
      <c r="D443" s="124">
        <f>D444</f>
        <v>730</v>
      </c>
    </row>
    <row r="444" spans="1:4" ht="31.5" x14ac:dyDescent="0.25">
      <c r="A444" s="160" t="s">
        <v>85</v>
      </c>
      <c r="B444" s="23" t="s">
        <v>144</v>
      </c>
      <c r="C444" s="20">
        <v>630</v>
      </c>
      <c r="D444" s="124">
        <v>730</v>
      </c>
    </row>
    <row r="445" spans="1:4" ht="31.5" x14ac:dyDescent="0.25">
      <c r="A445" s="172" t="s">
        <v>86</v>
      </c>
      <c r="B445" s="70" t="s">
        <v>145</v>
      </c>
      <c r="C445" s="21"/>
      <c r="D445" s="125">
        <f>D446</f>
        <v>4233</v>
      </c>
    </row>
    <row r="446" spans="1:4" ht="31.5" x14ac:dyDescent="0.25">
      <c r="A446" s="160" t="s">
        <v>29</v>
      </c>
      <c r="B446" s="23" t="s">
        <v>145</v>
      </c>
      <c r="C446" s="20">
        <v>600</v>
      </c>
      <c r="D446" s="124">
        <f>D447</f>
        <v>4233</v>
      </c>
    </row>
    <row r="447" spans="1:4" ht="31.5" x14ac:dyDescent="0.25">
      <c r="A447" s="160" t="s">
        <v>85</v>
      </c>
      <c r="B447" s="23" t="s">
        <v>145</v>
      </c>
      <c r="C447" s="20">
        <v>630</v>
      </c>
      <c r="D447" s="124">
        <v>4233</v>
      </c>
    </row>
    <row r="448" spans="1:4" ht="15.75" x14ac:dyDescent="0.25">
      <c r="A448" s="172" t="s">
        <v>75</v>
      </c>
      <c r="B448" s="70" t="s">
        <v>146</v>
      </c>
      <c r="C448" s="21"/>
      <c r="D448" s="125">
        <f>D449+D452+D455</f>
        <v>4290</v>
      </c>
    </row>
    <row r="449" spans="1:4" ht="31.5" x14ac:dyDescent="0.25">
      <c r="A449" s="166" t="s">
        <v>33</v>
      </c>
      <c r="B449" s="23" t="s">
        <v>146</v>
      </c>
      <c r="C449" s="20">
        <v>200</v>
      </c>
      <c r="D449" s="124">
        <f>D450</f>
        <v>301</v>
      </c>
    </row>
    <row r="450" spans="1:4" ht="31.5" x14ac:dyDescent="0.25">
      <c r="A450" s="166" t="s">
        <v>28</v>
      </c>
      <c r="B450" s="23" t="s">
        <v>146</v>
      </c>
      <c r="C450" s="20">
        <v>240</v>
      </c>
      <c r="D450" s="124">
        <f>D451</f>
        <v>301</v>
      </c>
    </row>
    <row r="451" spans="1:4" ht="31.5" x14ac:dyDescent="0.25">
      <c r="A451" s="166" t="s">
        <v>273</v>
      </c>
      <c r="B451" s="23" t="s">
        <v>146</v>
      </c>
      <c r="C451" s="20">
        <v>244</v>
      </c>
      <c r="D451" s="124">
        <v>301</v>
      </c>
    </row>
    <row r="452" spans="1:4" ht="15.75" x14ac:dyDescent="0.25">
      <c r="A452" s="166" t="s">
        <v>34</v>
      </c>
      <c r="B452" s="23" t="s">
        <v>146</v>
      </c>
      <c r="C452" s="20">
        <v>300</v>
      </c>
      <c r="D452" s="124">
        <f>D453</f>
        <v>99</v>
      </c>
    </row>
    <row r="453" spans="1:4" ht="15.75" x14ac:dyDescent="0.25">
      <c r="A453" s="166" t="s">
        <v>52</v>
      </c>
      <c r="B453" s="23" t="s">
        <v>146</v>
      </c>
      <c r="C453" s="20">
        <v>310</v>
      </c>
      <c r="D453" s="124">
        <f>D454</f>
        <v>99</v>
      </c>
    </row>
    <row r="454" spans="1:4" ht="31.5" x14ac:dyDescent="0.25">
      <c r="A454" s="166" t="s">
        <v>436</v>
      </c>
      <c r="B454" s="23" t="s">
        <v>146</v>
      </c>
      <c r="C454" s="20">
        <v>313</v>
      </c>
      <c r="D454" s="124">
        <v>99</v>
      </c>
    </row>
    <row r="455" spans="1:4" ht="31.5" x14ac:dyDescent="0.25">
      <c r="A455" s="160" t="s">
        <v>29</v>
      </c>
      <c r="B455" s="23" t="s">
        <v>146</v>
      </c>
      <c r="C455" s="11" t="s">
        <v>31</v>
      </c>
      <c r="D455" s="124">
        <f>D456+D458</f>
        <v>3890</v>
      </c>
    </row>
    <row r="456" spans="1:4" ht="15.75" x14ac:dyDescent="0.25">
      <c r="A456" s="160" t="s">
        <v>36</v>
      </c>
      <c r="B456" s="23" t="s">
        <v>146</v>
      </c>
      <c r="C456" s="11" t="s">
        <v>37</v>
      </c>
      <c r="D456" s="124">
        <f>D457</f>
        <v>3590</v>
      </c>
    </row>
    <row r="457" spans="1:4" ht="15.75" x14ac:dyDescent="0.25">
      <c r="A457" s="160" t="s">
        <v>215</v>
      </c>
      <c r="B457" s="23" t="s">
        <v>146</v>
      </c>
      <c r="C457" s="11" t="s">
        <v>216</v>
      </c>
      <c r="D457" s="124">
        <v>3590</v>
      </c>
    </row>
    <row r="458" spans="1:4" ht="15.75" x14ac:dyDescent="0.25">
      <c r="A458" s="160" t="s">
        <v>30</v>
      </c>
      <c r="B458" s="23" t="s">
        <v>146</v>
      </c>
      <c r="C458" s="11" t="s">
        <v>32</v>
      </c>
      <c r="D458" s="124">
        <f>D459</f>
        <v>300</v>
      </c>
    </row>
    <row r="459" spans="1:4" ht="15.75" x14ac:dyDescent="0.25">
      <c r="A459" s="160" t="s">
        <v>217</v>
      </c>
      <c r="B459" s="23" t="s">
        <v>146</v>
      </c>
      <c r="C459" s="11" t="s">
        <v>218</v>
      </c>
      <c r="D459" s="124">
        <v>300</v>
      </c>
    </row>
    <row r="460" spans="1:4" ht="31.5" x14ac:dyDescent="0.25">
      <c r="A460" s="170" t="s">
        <v>6</v>
      </c>
      <c r="B460" s="44" t="s">
        <v>354</v>
      </c>
      <c r="C460" s="16"/>
      <c r="D460" s="126">
        <f>D461+D468</f>
        <v>38644</v>
      </c>
    </row>
    <row r="461" spans="1:4" ht="31.5" x14ac:dyDescent="0.25">
      <c r="A461" s="166" t="s">
        <v>123</v>
      </c>
      <c r="B461" s="23" t="s">
        <v>355</v>
      </c>
      <c r="C461" s="11"/>
      <c r="D461" s="127">
        <f>D462+D465</f>
        <v>26981</v>
      </c>
    </row>
    <row r="462" spans="1:4" ht="31.5" x14ac:dyDescent="0.25">
      <c r="A462" s="165" t="s">
        <v>33</v>
      </c>
      <c r="B462" s="23" t="s">
        <v>355</v>
      </c>
      <c r="C462" s="11" t="s">
        <v>26</v>
      </c>
      <c r="D462" s="127">
        <f>D463</f>
        <v>135</v>
      </c>
    </row>
    <row r="463" spans="1:4" ht="31.5" x14ac:dyDescent="0.25">
      <c r="A463" s="165" t="s">
        <v>28</v>
      </c>
      <c r="B463" s="23" t="s">
        <v>355</v>
      </c>
      <c r="C463" s="11" t="s">
        <v>27</v>
      </c>
      <c r="D463" s="127">
        <f>D464</f>
        <v>135</v>
      </c>
    </row>
    <row r="464" spans="1:4" ht="31.5" x14ac:dyDescent="0.25">
      <c r="A464" s="166" t="s">
        <v>273</v>
      </c>
      <c r="B464" s="23" t="s">
        <v>355</v>
      </c>
      <c r="C464" s="11" t="s">
        <v>210</v>
      </c>
      <c r="D464" s="127">
        <v>135</v>
      </c>
    </row>
    <row r="465" spans="1:4" ht="15.75" x14ac:dyDescent="0.25">
      <c r="A465" s="166" t="s">
        <v>34</v>
      </c>
      <c r="B465" s="23" t="s">
        <v>355</v>
      </c>
      <c r="C465" s="11" t="s">
        <v>35</v>
      </c>
      <c r="D465" s="127">
        <f>D466</f>
        <v>26846</v>
      </c>
    </row>
    <row r="466" spans="1:4" ht="15.75" x14ac:dyDescent="0.25">
      <c r="A466" s="166" t="s">
        <v>52</v>
      </c>
      <c r="B466" s="23" t="s">
        <v>355</v>
      </c>
      <c r="C466" s="11" t="s">
        <v>9</v>
      </c>
      <c r="D466" s="127">
        <f>D467</f>
        <v>26846</v>
      </c>
    </row>
    <row r="467" spans="1:4" ht="31.5" x14ac:dyDescent="0.25">
      <c r="A467" s="166" t="s">
        <v>436</v>
      </c>
      <c r="B467" s="23" t="s">
        <v>355</v>
      </c>
      <c r="C467" s="11" t="s">
        <v>356</v>
      </c>
      <c r="D467" s="127">
        <v>26846</v>
      </c>
    </row>
    <row r="468" spans="1:4" ht="31.5" x14ac:dyDescent="0.25">
      <c r="A468" s="166" t="s">
        <v>7</v>
      </c>
      <c r="B468" s="23" t="s">
        <v>357</v>
      </c>
      <c r="C468" s="11"/>
      <c r="D468" s="127">
        <f>D469+D473</f>
        <v>11663</v>
      </c>
    </row>
    <row r="469" spans="1:4" ht="63" x14ac:dyDescent="0.25">
      <c r="A469" s="165" t="s">
        <v>51</v>
      </c>
      <c r="B469" s="23" t="s">
        <v>357</v>
      </c>
      <c r="C469" s="28">
        <v>100</v>
      </c>
      <c r="D469" s="128">
        <f>D470</f>
        <v>8205</v>
      </c>
    </row>
    <row r="470" spans="1:4" ht="31.5" x14ac:dyDescent="0.25">
      <c r="A470" s="165" t="s">
        <v>10</v>
      </c>
      <c r="B470" s="23" t="s">
        <v>357</v>
      </c>
      <c r="C470" s="28">
        <v>120</v>
      </c>
      <c r="D470" s="128">
        <f>D471+D472</f>
        <v>8205</v>
      </c>
    </row>
    <row r="471" spans="1:4" ht="47.25" x14ac:dyDescent="0.25">
      <c r="A471" s="160" t="s">
        <v>286</v>
      </c>
      <c r="B471" s="23" t="s">
        <v>357</v>
      </c>
      <c r="C471" s="28">
        <v>121</v>
      </c>
      <c r="D471" s="128">
        <v>5914</v>
      </c>
    </row>
    <row r="472" spans="1:4" ht="31.5" x14ac:dyDescent="0.25">
      <c r="A472" s="160" t="s">
        <v>278</v>
      </c>
      <c r="B472" s="23" t="s">
        <v>357</v>
      </c>
      <c r="C472" s="28">
        <v>122</v>
      </c>
      <c r="D472" s="128">
        <v>2291</v>
      </c>
    </row>
    <row r="473" spans="1:4" ht="33.75" customHeight="1" x14ac:dyDescent="0.25">
      <c r="A473" s="165" t="s">
        <v>33</v>
      </c>
      <c r="B473" s="23" t="s">
        <v>357</v>
      </c>
      <c r="C473" s="28">
        <v>200</v>
      </c>
      <c r="D473" s="128">
        <f>D474</f>
        <v>3458</v>
      </c>
    </row>
    <row r="474" spans="1:4" ht="31.5" x14ac:dyDescent="0.25">
      <c r="A474" s="165" t="s">
        <v>28</v>
      </c>
      <c r="B474" s="23" t="s">
        <v>357</v>
      </c>
      <c r="C474" s="28">
        <v>240</v>
      </c>
      <c r="D474" s="128">
        <f>D475</f>
        <v>3458</v>
      </c>
    </row>
    <row r="475" spans="1:4" ht="31.5" x14ac:dyDescent="0.25">
      <c r="A475" s="166" t="s">
        <v>273</v>
      </c>
      <c r="B475" s="23" t="s">
        <v>357</v>
      </c>
      <c r="C475" s="28">
        <v>244</v>
      </c>
      <c r="D475" s="128">
        <v>3458</v>
      </c>
    </row>
    <row r="476" spans="1:4" ht="15.75" x14ac:dyDescent="0.25">
      <c r="A476" s="173"/>
      <c r="B476" s="29"/>
      <c r="C476" s="25"/>
      <c r="D476" s="129"/>
    </row>
    <row r="477" spans="1:4" ht="56.25" x14ac:dyDescent="0.3">
      <c r="A477" s="37" t="s">
        <v>76</v>
      </c>
      <c r="B477" s="41" t="s">
        <v>20</v>
      </c>
      <c r="C477" s="39"/>
      <c r="D477" s="102">
        <f>D478+D482+D486+D492+D502+D510+D514+D518+D506</f>
        <v>251988</v>
      </c>
    </row>
    <row r="478" spans="1:4" ht="31.5" x14ac:dyDescent="0.25">
      <c r="A478" s="170" t="s">
        <v>380</v>
      </c>
      <c r="B478" s="16" t="s">
        <v>78</v>
      </c>
      <c r="C478" s="45"/>
      <c r="D478" s="111">
        <v>1150</v>
      </c>
    </row>
    <row r="479" spans="1:4" ht="31.5" x14ac:dyDescent="0.25">
      <c r="A479" s="173" t="s">
        <v>29</v>
      </c>
      <c r="B479" s="14" t="s">
        <v>78</v>
      </c>
      <c r="C479" s="24">
        <v>600</v>
      </c>
      <c r="D479" s="130">
        <v>1150</v>
      </c>
    </row>
    <row r="480" spans="1:4" ht="15.75" x14ac:dyDescent="0.25">
      <c r="A480" s="173" t="s">
        <v>381</v>
      </c>
      <c r="B480" s="14" t="s">
        <v>78</v>
      </c>
      <c r="C480" s="24" t="s">
        <v>32</v>
      </c>
      <c r="D480" s="130">
        <v>1150</v>
      </c>
    </row>
    <row r="481" spans="1:4" ht="15.75" x14ac:dyDescent="0.25">
      <c r="A481" s="173" t="s">
        <v>217</v>
      </c>
      <c r="B481" s="14" t="s">
        <v>78</v>
      </c>
      <c r="C481" s="24" t="s">
        <v>218</v>
      </c>
      <c r="D481" s="130">
        <v>1150</v>
      </c>
    </row>
    <row r="482" spans="1:4" ht="15.75" x14ac:dyDescent="0.25">
      <c r="A482" s="174" t="s">
        <v>77</v>
      </c>
      <c r="B482" s="85" t="s">
        <v>79</v>
      </c>
      <c r="C482" s="89"/>
      <c r="D482" s="131">
        <v>4710</v>
      </c>
    </row>
    <row r="483" spans="1:4" ht="31.5" x14ac:dyDescent="0.25">
      <c r="A483" s="175" t="s">
        <v>33</v>
      </c>
      <c r="B483" s="90" t="s">
        <v>79</v>
      </c>
      <c r="C483" s="88" t="s">
        <v>26</v>
      </c>
      <c r="D483" s="132">
        <v>4710</v>
      </c>
    </row>
    <row r="484" spans="1:4" ht="31.5" x14ac:dyDescent="0.25">
      <c r="A484" s="165" t="s">
        <v>28</v>
      </c>
      <c r="B484" s="90" t="s">
        <v>79</v>
      </c>
      <c r="C484" s="88" t="s">
        <v>27</v>
      </c>
      <c r="D484" s="132">
        <v>4710</v>
      </c>
    </row>
    <row r="485" spans="1:4" ht="31.5" x14ac:dyDescent="0.25">
      <c r="A485" s="176" t="s">
        <v>273</v>
      </c>
      <c r="B485" s="90" t="s">
        <v>79</v>
      </c>
      <c r="C485" s="88" t="s">
        <v>210</v>
      </c>
      <c r="D485" s="132">
        <v>4710</v>
      </c>
    </row>
    <row r="486" spans="1:4" ht="47.25" x14ac:dyDescent="0.25">
      <c r="A486" s="177" t="s">
        <v>382</v>
      </c>
      <c r="B486" s="85" t="s">
        <v>81</v>
      </c>
      <c r="C486" s="86"/>
      <c r="D486" s="131">
        <f>D487+D490</f>
        <v>1400</v>
      </c>
    </row>
    <row r="487" spans="1:4" ht="31.5" x14ac:dyDescent="0.25">
      <c r="A487" s="175" t="s">
        <v>33</v>
      </c>
      <c r="B487" s="87" t="s">
        <v>81</v>
      </c>
      <c r="C487" s="141" t="s">
        <v>26</v>
      </c>
      <c r="D487" s="133">
        <f>D488</f>
        <v>100</v>
      </c>
    </row>
    <row r="488" spans="1:4" ht="31.5" x14ac:dyDescent="0.25">
      <c r="A488" s="165" t="s">
        <v>28</v>
      </c>
      <c r="B488" s="87" t="s">
        <v>81</v>
      </c>
      <c r="C488" s="141" t="s">
        <v>27</v>
      </c>
      <c r="D488" s="133">
        <f>D489</f>
        <v>100</v>
      </c>
    </row>
    <row r="489" spans="1:4" ht="31.5" x14ac:dyDescent="0.25">
      <c r="A489" s="176" t="s">
        <v>273</v>
      </c>
      <c r="B489" s="87" t="s">
        <v>81</v>
      </c>
      <c r="C489" s="141" t="s">
        <v>210</v>
      </c>
      <c r="D489" s="133">
        <v>100</v>
      </c>
    </row>
    <row r="490" spans="1:4" ht="31.5" x14ac:dyDescent="0.25">
      <c r="A490" s="178" t="s">
        <v>29</v>
      </c>
      <c r="B490" s="87" t="s">
        <v>81</v>
      </c>
      <c r="C490" s="88">
        <v>600</v>
      </c>
      <c r="D490" s="132">
        <f>D491</f>
        <v>1300</v>
      </c>
    </row>
    <row r="491" spans="1:4" ht="31.5" x14ac:dyDescent="0.25">
      <c r="A491" s="178" t="s">
        <v>383</v>
      </c>
      <c r="B491" s="87" t="s">
        <v>81</v>
      </c>
      <c r="C491" s="88" t="s">
        <v>0</v>
      </c>
      <c r="D491" s="132">
        <v>1300</v>
      </c>
    </row>
    <row r="492" spans="1:4" ht="15.75" x14ac:dyDescent="0.25">
      <c r="A492" s="177" t="s">
        <v>80</v>
      </c>
      <c r="B492" s="85" t="s">
        <v>197</v>
      </c>
      <c r="C492" s="85"/>
      <c r="D492" s="131">
        <v>24970</v>
      </c>
    </row>
    <row r="493" spans="1:4" ht="31.5" x14ac:dyDescent="0.25">
      <c r="A493" s="175" t="s">
        <v>33</v>
      </c>
      <c r="B493" s="87" t="s">
        <v>197</v>
      </c>
      <c r="C493" s="87" t="s">
        <v>26</v>
      </c>
      <c r="D493" s="133">
        <f>D494</f>
        <v>1300</v>
      </c>
    </row>
    <row r="494" spans="1:4" ht="31.5" x14ac:dyDescent="0.25">
      <c r="A494" s="175" t="s">
        <v>28</v>
      </c>
      <c r="B494" s="87" t="s">
        <v>197</v>
      </c>
      <c r="C494" s="87" t="s">
        <v>27</v>
      </c>
      <c r="D494" s="133">
        <f>D495</f>
        <v>1300</v>
      </c>
    </row>
    <row r="495" spans="1:4" ht="31.5" x14ac:dyDescent="0.25">
      <c r="A495" s="176" t="s">
        <v>273</v>
      </c>
      <c r="B495" s="87" t="s">
        <v>197</v>
      </c>
      <c r="C495" s="87" t="s">
        <v>210</v>
      </c>
      <c r="D495" s="133">
        <v>1300</v>
      </c>
    </row>
    <row r="496" spans="1:4" ht="15.75" x14ac:dyDescent="0.25">
      <c r="A496" s="176" t="s">
        <v>34</v>
      </c>
      <c r="B496" s="87" t="s">
        <v>197</v>
      </c>
      <c r="C496" s="87" t="s">
        <v>35</v>
      </c>
      <c r="D496" s="133">
        <v>420</v>
      </c>
    </row>
    <row r="497" spans="1:4" ht="15.75" x14ac:dyDescent="0.25">
      <c r="A497" s="176" t="s">
        <v>40</v>
      </c>
      <c r="B497" s="87" t="s">
        <v>197</v>
      </c>
      <c r="C497" s="87" t="s">
        <v>50</v>
      </c>
      <c r="D497" s="133">
        <v>420</v>
      </c>
    </row>
    <row r="498" spans="1:4" ht="31.5" x14ac:dyDescent="0.25">
      <c r="A498" s="178" t="s">
        <v>29</v>
      </c>
      <c r="B498" s="87" t="s">
        <v>197</v>
      </c>
      <c r="C498" s="87" t="s">
        <v>31</v>
      </c>
      <c r="D498" s="133">
        <v>23100</v>
      </c>
    </row>
    <row r="499" spans="1:4" ht="31.5" x14ac:dyDescent="0.25">
      <c r="A499" s="178" t="s">
        <v>29</v>
      </c>
      <c r="B499" s="87" t="s">
        <v>197</v>
      </c>
      <c r="C499" s="87" t="s">
        <v>32</v>
      </c>
      <c r="D499" s="133">
        <f>D500</f>
        <v>150</v>
      </c>
    </row>
    <row r="500" spans="1:4" ht="15.75" x14ac:dyDescent="0.25">
      <c r="A500" s="178" t="s">
        <v>217</v>
      </c>
      <c r="B500" s="87" t="s">
        <v>197</v>
      </c>
      <c r="C500" s="87" t="s">
        <v>218</v>
      </c>
      <c r="D500" s="133">
        <v>150</v>
      </c>
    </row>
    <row r="501" spans="1:4" ht="31.5" x14ac:dyDescent="0.25">
      <c r="A501" s="178" t="s">
        <v>383</v>
      </c>
      <c r="B501" s="87" t="s">
        <v>197</v>
      </c>
      <c r="C501" s="87" t="s">
        <v>0</v>
      </c>
      <c r="D501" s="133">
        <v>23100</v>
      </c>
    </row>
    <row r="502" spans="1:4" ht="15.75" x14ac:dyDescent="0.25">
      <c r="A502" s="174" t="s">
        <v>387</v>
      </c>
      <c r="B502" s="85" t="s">
        <v>388</v>
      </c>
      <c r="C502" s="85"/>
      <c r="D502" s="131">
        <v>100</v>
      </c>
    </row>
    <row r="503" spans="1:4" ht="31.5" x14ac:dyDescent="0.25">
      <c r="A503" s="175" t="s">
        <v>33</v>
      </c>
      <c r="B503" s="87" t="s">
        <v>388</v>
      </c>
      <c r="C503" s="87" t="s">
        <v>26</v>
      </c>
      <c r="D503" s="133">
        <v>100</v>
      </c>
    </row>
    <row r="504" spans="1:4" ht="31.5" x14ac:dyDescent="0.25">
      <c r="A504" s="175" t="s">
        <v>28</v>
      </c>
      <c r="B504" s="87" t="s">
        <v>388</v>
      </c>
      <c r="C504" s="87" t="s">
        <v>27</v>
      </c>
      <c r="D504" s="133">
        <v>100</v>
      </c>
    </row>
    <row r="505" spans="1:4" ht="31.5" x14ac:dyDescent="0.25">
      <c r="A505" s="176" t="s">
        <v>273</v>
      </c>
      <c r="B505" s="87" t="s">
        <v>388</v>
      </c>
      <c r="C505" s="87" t="s">
        <v>210</v>
      </c>
      <c r="D505" s="133">
        <v>100</v>
      </c>
    </row>
    <row r="506" spans="1:4" ht="34.5" customHeight="1" x14ac:dyDescent="0.25">
      <c r="A506" s="191" t="s">
        <v>490</v>
      </c>
      <c r="B506" s="143" t="s">
        <v>495</v>
      </c>
      <c r="C506" s="144"/>
      <c r="D506" s="145">
        <f>D507</f>
        <v>500</v>
      </c>
    </row>
    <row r="507" spans="1:4" ht="31.5" x14ac:dyDescent="0.25">
      <c r="A507" s="175" t="s">
        <v>29</v>
      </c>
      <c r="B507" s="146" t="s">
        <v>495</v>
      </c>
      <c r="C507" s="87" t="s">
        <v>31</v>
      </c>
      <c r="D507" s="147">
        <f t="shared" ref="D507:D508" si="31">D508</f>
        <v>500</v>
      </c>
    </row>
    <row r="508" spans="1:4" ht="18.75" customHeight="1" x14ac:dyDescent="0.25">
      <c r="A508" s="173" t="s">
        <v>381</v>
      </c>
      <c r="B508" s="146" t="s">
        <v>495</v>
      </c>
      <c r="C508" s="87" t="s">
        <v>32</v>
      </c>
      <c r="D508" s="147">
        <f t="shared" si="31"/>
        <v>500</v>
      </c>
    </row>
    <row r="509" spans="1:4" ht="15.75" x14ac:dyDescent="0.25">
      <c r="A509" s="178" t="s">
        <v>217</v>
      </c>
      <c r="B509" s="146" t="s">
        <v>495</v>
      </c>
      <c r="C509" s="90" t="s">
        <v>218</v>
      </c>
      <c r="D509" s="147">
        <v>500</v>
      </c>
    </row>
    <row r="510" spans="1:4" ht="31.5" x14ac:dyDescent="0.25">
      <c r="A510" s="177" t="s">
        <v>389</v>
      </c>
      <c r="B510" s="85" t="s">
        <v>384</v>
      </c>
      <c r="C510" s="89"/>
      <c r="D510" s="131">
        <v>103008</v>
      </c>
    </row>
    <row r="511" spans="1:4" ht="31.5" x14ac:dyDescent="0.25">
      <c r="A511" s="178" t="s">
        <v>29</v>
      </c>
      <c r="B511" s="87" t="s">
        <v>384</v>
      </c>
      <c r="C511" s="88" t="s">
        <v>31</v>
      </c>
      <c r="D511" s="132">
        <v>103008</v>
      </c>
    </row>
    <row r="512" spans="1:4" ht="15.75" x14ac:dyDescent="0.25">
      <c r="A512" s="173" t="s">
        <v>381</v>
      </c>
      <c r="B512" s="87" t="s">
        <v>384</v>
      </c>
      <c r="C512" s="88" t="s">
        <v>32</v>
      </c>
      <c r="D512" s="132">
        <v>103008</v>
      </c>
    </row>
    <row r="513" spans="1:4" ht="63" x14ac:dyDescent="0.25">
      <c r="A513" s="178" t="s">
        <v>275</v>
      </c>
      <c r="B513" s="87" t="s">
        <v>384</v>
      </c>
      <c r="C513" s="88" t="s">
        <v>276</v>
      </c>
      <c r="D513" s="132">
        <v>103008</v>
      </c>
    </row>
    <row r="514" spans="1:4" ht="15.75" x14ac:dyDescent="0.25">
      <c r="A514" s="177" t="s">
        <v>385</v>
      </c>
      <c r="B514" s="85" t="s">
        <v>386</v>
      </c>
      <c r="C514" s="89"/>
      <c r="D514" s="131">
        <v>350</v>
      </c>
    </row>
    <row r="515" spans="1:4" ht="31.5" x14ac:dyDescent="0.25">
      <c r="A515" s="178" t="s">
        <v>29</v>
      </c>
      <c r="B515" s="87" t="s">
        <v>386</v>
      </c>
      <c r="C515" s="87" t="s">
        <v>31</v>
      </c>
      <c r="D515" s="132">
        <v>350</v>
      </c>
    </row>
    <row r="516" spans="1:4" ht="15.75" x14ac:dyDescent="0.25">
      <c r="A516" s="173" t="s">
        <v>381</v>
      </c>
      <c r="B516" s="87" t="s">
        <v>386</v>
      </c>
      <c r="C516" s="87" t="s">
        <v>32</v>
      </c>
      <c r="D516" s="132">
        <v>350</v>
      </c>
    </row>
    <row r="517" spans="1:4" ht="15.75" x14ac:dyDescent="0.25">
      <c r="A517" s="178" t="s">
        <v>217</v>
      </c>
      <c r="B517" s="87" t="s">
        <v>386</v>
      </c>
      <c r="C517" s="88" t="s">
        <v>218</v>
      </c>
      <c r="D517" s="132">
        <v>350</v>
      </c>
    </row>
    <row r="518" spans="1:4" ht="47.25" x14ac:dyDescent="0.25">
      <c r="A518" s="177" t="s">
        <v>419</v>
      </c>
      <c r="B518" s="85" t="s">
        <v>417</v>
      </c>
      <c r="C518" s="85"/>
      <c r="D518" s="131">
        <f>D519</f>
        <v>115800</v>
      </c>
    </row>
    <row r="519" spans="1:4" ht="15.75" x14ac:dyDescent="0.25">
      <c r="A519" s="178" t="s">
        <v>413</v>
      </c>
      <c r="B519" s="87" t="s">
        <v>417</v>
      </c>
      <c r="C519" s="87" t="s">
        <v>418</v>
      </c>
      <c r="D519" s="133">
        <f>D520</f>
        <v>115800</v>
      </c>
    </row>
    <row r="520" spans="1:4" s="94" customFormat="1" ht="15.75" x14ac:dyDescent="0.25">
      <c r="A520" s="178" t="s">
        <v>399</v>
      </c>
      <c r="B520" s="87" t="s">
        <v>417</v>
      </c>
      <c r="C520" s="87" t="s">
        <v>397</v>
      </c>
      <c r="D520" s="133">
        <v>115800</v>
      </c>
    </row>
    <row r="521" spans="1:4" ht="49.5" x14ac:dyDescent="0.25">
      <c r="A521" s="179" t="s">
        <v>135</v>
      </c>
      <c r="B521" s="80" t="s">
        <v>83</v>
      </c>
      <c r="C521" s="81"/>
      <c r="D521" s="134">
        <f>D522+D549</f>
        <v>55527</v>
      </c>
    </row>
    <row r="522" spans="1:4" ht="15.75" x14ac:dyDescent="0.25">
      <c r="A522" s="163" t="s">
        <v>138</v>
      </c>
      <c r="B522" s="15" t="s">
        <v>84</v>
      </c>
      <c r="C522" s="16"/>
      <c r="D522" s="111">
        <f>D523+D528+D533+D541+D545</f>
        <v>21231</v>
      </c>
    </row>
    <row r="523" spans="1:4" ht="31.5" x14ac:dyDescent="0.25">
      <c r="A523" s="164" t="s">
        <v>140</v>
      </c>
      <c r="B523" s="17" t="s">
        <v>166</v>
      </c>
      <c r="C523" s="18"/>
      <c r="D523" s="117">
        <f>D524</f>
        <v>520</v>
      </c>
    </row>
    <row r="524" spans="1:4" ht="31.5" x14ac:dyDescent="0.25">
      <c r="A524" s="173" t="s">
        <v>29</v>
      </c>
      <c r="B524" s="11" t="s">
        <v>166</v>
      </c>
      <c r="C524" s="25" t="s">
        <v>31</v>
      </c>
      <c r="D524" s="130">
        <f>D525+D527</f>
        <v>520</v>
      </c>
    </row>
    <row r="525" spans="1:4" ht="24" customHeight="1" x14ac:dyDescent="0.25">
      <c r="A525" s="173" t="s">
        <v>36</v>
      </c>
      <c r="B525" s="11" t="s">
        <v>166</v>
      </c>
      <c r="C525" s="25" t="s">
        <v>37</v>
      </c>
      <c r="D525" s="130">
        <f>D526</f>
        <v>50</v>
      </c>
    </row>
    <row r="526" spans="1:4" ht="15.75" x14ac:dyDescent="0.25">
      <c r="A526" s="160" t="s">
        <v>215</v>
      </c>
      <c r="B526" s="11" t="s">
        <v>166</v>
      </c>
      <c r="C526" s="25" t="s">
        <v>216</v>
      </c>
      <c r="D526" s="130">
        <v>50</v>
      </c>
    </row>
    <row r="527" spans="1:4" ht="31.5" x14ac:dyDescent="0.25">
      <c r="A527" s="173" t="s">
        <v>39</v>
      </c>
      <c r="B527" s="11" t="s">
        <v>166</v>
      </c>
      <c r="C527" s="25" t="s">
        <v>0</v>
      </c>
      <c r="D527" s="130">
        <v>470</v>
      </c>
    </row>
    <row r="528" spans="1:4" ht="15.75" x14ac:dyDescent="0.25">
      <c r="A528" s="164" t="s">
        <v>141</v>
      </c>
      <c r="B528" s="17" t="s">
        <v>167</v>
      </c>
      <c r="C528" s="18"/>
      <c r="D528" s="117">
        <f>D529</f>
        <v>360</v>
      </c>
    </row>
    <row r="529" spans="1:4" ht="31.5" x14ac:dyDescent="0.25">
      <c r="A529" s="173" t="s">
        <v>29</v>
      </c>
      <c r="B529" s="11" t="s">
        <v>167</v>
      </c>
      <c r="C529" s="25" t="s">
        <v>31</v>
      </c>
      <c r="D529" s="130">
        <f>D530+D532</f>
        <v>360</v>
      </c>
    </row>
    <row r="530" spans="1:4" ht="21.75" customHeight="1" x14ac:dyDescent="0.25">
      <c r="A530" s="173" t="s">
        <v>36</v>
      </c>
      <c r="B530" s="11" t="s">
        <v>167</v>
      </c>
      <c r="C530" s="25" t="s">
        <v>37</v>
      </c>
      <c r="D530" s="130">
        <f>D531</f>
        <v>230</v>
      </c>
    </row>
    <row r="531" spans="1:4" ht="15.75" x14ac:dyDescent="0.25">
      <c r="A531" s="160" t="s">
        <v>215</v>
      </c>
      <c r="B531" s="11" t="s">
        <v>167</v>
      </c>
      <c r="C531" s="25" t="s">
        <v>216</v>
      </c>
      <c r="D531" s="130">
        <v>230</v>
      </c>
    </row>
    <row r="532" spans="1:4" ht="31.5" x14ac:dyDescent="0.25">
      <c r="A532" s="173" t="s">
        <v>39</v>
      </c>
      <c r="B532" s="11" t="s">
        <v>167</v>
      </c>
      <c r="C532" s="25" t="s">
        <v>0</v>
      </c>
      <c r="D532" s="130">
        <v>130</v>
      </c>
    </row>
    <row r="533" spans="1:4" ht="17.25" customHeight="1" x14ac:dyDescent="0.25">
      <c r="A533" s="164" t="s">
        <v>142</v>
      </c>
      <c r="B533" s="17" t="s">
        <v>168</v>
      </c>
      <c r="C533" s="18"/>
      <c r="D533" s="117">
        <f>D534+D537</f>
        <v>2315</v>
      </c>
    </row>
    <row r="534" spans="1:4" ht="31.5" x14ac:dyDescent="0.25">
      <c r="A534" s="173" t="s">
        <v>33</v>
      </c>
      <c r="B534" s="11" t="s">
        <v>168</v>
      </c>
      <c r="C534" s="24" t="s">
        <v>26</v>
      </c>
      <c r="D534" s="130">
        <f>D535</f>
        <v>140</v>
      </c>
    </row>
    <row r="535" spans="1:4" ht="31.5" x14ac:dyDescent="0.25">
      <c r="A535" s="173" t="s">
        <v>28</v>
      </c>
      <c r="B535" s="11" t="s">
        <v>168</v>
      </c>
      <c r="C535" s="25" t="s">
        <v>27</v>
      </c>
      <c r="D535" s="130">
        <f>D536</f>
        <v>140</v>
      </c>
    </row>
    <row r="536" spans="1:4" ht="35.25" customHeight="1" x14ac:dyDescent="0.25">
      <c r="A536" s="166" t="s">
        <v>273</v>
      </c>
      <c r="B536" s="11" t="s">
        <v>168</v>
      </c>
      <c r="C536" s="25" t="s">
        <v>210</v>
      </c>
      <c r="D536" s="130">
        <v>140</v>
      </c>
    </row>
    <row r="537" spans="1:4" ht="31.5" x14ac:dyDescent="0.25">
      <c r="A537" s="173" t="s">
        <v>29</v>
      </c>
      <c r="B537" s="11" t="s">
        <v>168</v>
      </c>
      <c r="C537" s="25" t="s">
        <v>31</v>
      </c>
      <c r="D537" s="130">
        <f>D538+D540</f>
        <v>2175</v>
      </c>
    </row>
    <row r="538" spans="1:4" ht="15.75" x14ac:dyDescent="0.25">
      <c r="A538" s="173" t="s">
        <v>36</v>
      </c>
      <c r="B538" s="11" t="s">
        <v>168</v>
      </c>
      <c r="C538" s="25" t="s">
        <v>37</v>
      </c>
      <c r="D538" s="130">
        <v>550</v>
      </c>
    </row>
    <row r="539" spans="1:4" ht="15.75" x14ac:dyDescent="0.25">
      <c r="A539" s="173" t="s">
        <v>36</v>
      </c>
      <c r="B539" s="11" t="s">
        <v>168</v>
      </c>
      <c r="C539" s="25" t="s">
        <v>216</v>
      </c>
      <c r="D539" s="130">
        <v>650</v>
      </c>
    </row>
    <row r="540" spans="1:4" ht="31.5" x14ac:dyDescent="0.25">
      <c r="A540" s="173" t="s">
        <v>39</v>
      </c>
      <c r="B540" s="11" t="s">
        <v>168</v>
      </c>
      <c r="C540" s="25" t="s">
        <v>0</v>
      </c>
      <c r="D540" s="130">
        <v>1625</v>
      </c>
    </row>
    <row r="541" spans="1:4" ht="31.5" x14ac:dyDescent="0.25">
      <c r="A541" s="164" t="s">
        <v>143</v>
      </c>
      <c r="B541" s="17" t="s">
        <v>172</v>
      </c>
      <c r="C541" s="16"/>
      <c r="D541" s="117">
        <f>D542</f>
        <v>17836</v>
      </c>
    </row>
    <row r="542" spans="1:4" ht="31.5" x14ac:dyDescent="0.25">
      <c r="A542" s="160" t="s">
        <v>29</v>
      </c>
      <c r="B542" s="12" t="s">
        <v>172</v>
      </c>
      <c r="C542" s="11" t="s">
        <v>31</v>
      </c>
      <c r="D542" s="118">
        <f>D543</f>
        <v>17836</v>
      </c>
    </row>
    <row r="543" spans="1:4" ht="15.75" x14ac:dyDescent="0.25">
      <c r="A543" s="160" t="s">
        <v>36</v>
      </c>
      <c r="B543" s="12" t="s">
        <v>172</v>
      </c>
      <c r="C543" s="11" t="s">
        <v>37</v>
      </c>
      <c r="D543" s="118">
        <f>D544</f>
        <v>17836</v>
      </c>
    </row>
    <row r="544" spans="1:4" ht="63" x14ac:dyDescent="0.25">
      <c r="A544" s="160" t="s">
        <v>270</v>
      </c>
      <c r="B544" s="12" t="s">
        <v>172</v>
      </c>
      <c r="C544" s="11" t="s">
        <v>271</v>
      </c>
      <c r="D544" s="118">
        <v>17836</v>
      </c>
    </row>
    <row r="545" spans="1:4" ht="43.5" customHeight="1" x14ac:dyDescent="0.25">
      <c r="A545" s="167" t="s">
        <v>490</v>
      </c>
      <c r="B545" s="15" t="s">
        <v>496</v>
      </c>
      <c r="C545" s="149"/>
      <c r="D545" s="104">
        <f>D546</f>
        <v>200</v>
      </c>
    </row>
    <row r="546" spans="1:4" ht="31.5" x14ac:dyDescent="0.25">
      <c r="A546" s="165" t="s">
        <v>29</v>
      </c>
      <c r="B546" s="12" t="s">
        <v>496</v>
      </c>
      <c r="C546" s="11" t="s">
        <v>31</v>
      </c>
      <c r="D546" s="105">
        <f t="shared" ref="D546:D547" si="32">D547</f>
        <v>200</v>
      </c>
    </row>
    <row r="547" spans="1:4" ht="29.25" customHeight="1" x14ac:dyDescent="0.25">
      <c r="A547" s="173" t="s">
        <v>36</v>
      </c>
      <c r="B547" s="12" t="s">
        <v>496</v>
      </c>
      <c r="C547" s="11" t="s">
        <v>37</v>
      </c>
      <c r="D547" s="105">
        <f t="shared" si="32"/>
        <v>200</v>
      </c>
    </row>
    <row r="548" spans="1:4" ht="15.75" x14ac:dyDescent="0.25">
      <c r="A548" s="165" t="s">
        <v>215</v>
      </c>
      <c r="B548" s="12" t="s">
        <v>496</v>
      </c>
      <c r="C548" s="14" t="s">
        <v>216</v>
      </c>
      <c r="D548" s="105">
        <v>200</v>
      </c>
    </row>
    <row r="549" spans="1:4" ht="63" x14ac:dyDescent="0.25">
      <c r="A549" s="163" t="s">
        <v>136</v>
      </c>
      <c r="B549" s="15" t="s">
        <v>139</v>
      </c>
      <c r="C549" s="16"/>
      <c r="D549" s="111">
        <f>D550+D561+D565+D572+D576</f>
        <v>34296</v>
      </c>
    </row>
    <row r="550" spans="1:4" ht="15.75" x14ac:dyDescent="0.25">
      <c r="A550" s="164" t="s">
        <v>164</v>
      </c>
      <c r="B550" s="18" t="s">
        <v>169</v>
      </c>
      <c r="C550" s="18"/>
      <c r="D550" s="117">
        <f>D551+D554+D557</f>
        <v>17085</v>
      </c>
    </row>
    <row r="551" spans="1:4" ht="31.5" x14ac:dyDescent="0.25">
      <c r="A551" s="173" t="s">
        <v>33</v>
      </c>
      <c r="B551" s="11" t="s">
        <v>169</v>
      </c>
      <c r="C551" s="24" t="s">
        <v>26</v>
      </c>
      <c r="D551" s="130">
        <f>D552</f>
        <v>2255</v>
      </c>
    </row>
    <row r="552" spans="1:4" ht="31.5" x14ac:dyDescent="0.25">
      <c r="A552" s="173" t="s">
        <v>28</v>
      </c>
      <c r="B552" s="11" t="s">
        <v>169</v>
      </c>
      <c r="C552" s="24" t="s">
        <v>27</v>
      </c>
      <c r="D552" s="130">
        <f>D553</f>
        <v>2255</v>
      </c>
    </row>
    <row r="553" spans="1:4" ht="31.5" x14ac:dyDescent="0.25">
      <c r="A553" s="166" t="s">
        <v>273</v>
      </c>
      <c r="B553" s="11" t="s">
        <v>169</v>
      </c>
      <c r="C553" s="25" t="s">
        <v>210</v>
      </c>
      <c r="D553" s="130">
        <f>2140+115</f>
        <v>2255</v>
      </c>
    </row>
    <row r="554" spans="1:4" ht="15.75" x14ac:dyDescent="0.25">
      <c r="A554" s="165" t="s">
        <v>34</v>
      </c>
      <c r="B554" s="11" t="s">
        <v>169</v>
      </c>
      <c r="C554" s="14" t="s">
        <v>35</v>
      </c>
      <c r="D554" s="107">
        <f t="shared" ref="D554:D555" si="33">D555</f>
        <v>1700</v>
      </c>
    </row>
    <row r="555" spans="1:4" s="91" customFormat="1" ht="31.5" x14ac:dyDescent="0.25">
      <c r="A555" s="165" t="s">
        <v>353</v>
      </c>
      <c r="B555" s="11" t="s">
        <v>169</v>
      </c>
      <c r="C555" s="14" t="s">
        <v>460</v>
      </c>
      <c r="D555" s="107">
        <f t="shared" si="33"/>
        <v>1700</v>
      </c>
    </row>
    <row r="556" spans="1:4" s="91" customFormat="1" ht="31.5" x14ac:dyDescent="0.25">
      <c r="A556" s="165" t="s">
        <v>393</v>
      </c>
      <c r="B556" s="11" t="s">
        <v>169</v>
      </c>
      <c r="C556" s="11" t="s">
        <v>461</v>
      </c>
      <c r="D556" s="107">
        <f>0+1700</f>
        <v>1700</v>
      </c>
    </row>
    <row r="557" spans="1:4" s="91" customFormat="1" ht="31.5" x14ac:dyDescent="0.25">
      <c r="A557" s="160" t="s">
        <v>29</v>
      </c>
      <c r="B557" s="11" t="s">
        <v>169</v>
      </c>
      <c r="C557" s="11" t="s">
        <v>31</v>
      </c>
      <c r="D557" s="118">
        <f>D558+D560</f>
        <v>13130</v>
      </c>
    </row>
    <row r="558" spans="1:4" s="91" customFormat="1" ht="15.75" x14ac:dyDescent="0.25">
      <c r="A558" s="160" t="s">
        <v>36</v>
      </c>
      <c r="B558" s="11" t="s">
        <v>169</v>
      </c>
      <c r="C558" s="11" t="s">
        <v>37</v>
      </c>
      <c r="D558" s="118">
        <f>D559</f>
        <v>12630</v>
      </c>
    </row>
    <row r="559" spans="1:4" ht="15.75" x14ac:dyDescent="0.25">
      <c r="A559" s="165" t="s">
        <v>215</v>
      </c>
      <c r="B559" s="11" t="s">
        <v>169</v>
      </c>
      <c r="C559" s="25" t="s">
        <v>216</v>
      </c>
      <c r="D559" s="118">
        <f>18498-5868</f>
        <v>12630</v>
      </c>
    </row>
    <row r="560" spans="1:4" ht="31.5" x14ac:dyDescent="0.25">
      <c r="A560" s="166" t="s">
        <v>176</v>
      </c>
      <c r="B560" s="11" t="s">
        <v>169</v>
      </c>
      <c r="C560" s="11" t="s">
        <v>0</v>
      </c>
      <c r="D560" s="118">
        <v>500</v>
      </c>
    </row>
    <row r="561" spans="1:4" ht="15.75" x14ac:dyDescent="0.25">
      <c r="A561" s="164" t="s">
        <v>165</v>
      </c>
      <c r="B561" s="18" t="s">
        <v>170</v>
      </c>
      <c r="C561" s="18"/>
      <c r="D561" s="117">
        <f>D562</f>
        <v>5350</v>
      </c>
    </row>
    <row r="562" spans="1:4" ht="31.5" x14ac:dyDescent="0.25">
      <c r="A562" s="173" t="s">
        <v>33</v>
      </c>
      <c r="B562" s="11" t="s">
        <v>170</v>
      </c>
      <c r="C562" s="24" t="s">
        <v>26</v>
      </c>
      <c r="D562" s="118">
        <f>D563</f>
        <v>5350</v>
      </c>
    </row>
    <row r="563" spans="1:4" ht="31.5" x14ac:dyDescent="0.25">
      <c r="A563" s="173" t="s">
        <v>28</v>
      </c>
      <c r="B563" s="11" t="s">
        <v>170</v>
      </c>
      <c r="C563" s="24" t="s">
        <v>27</v>
      </c>
      <c r="D563" s="118">
        <f>D564</f>
        <v>5350</v>
      </c>
    </row>
    <row r="564" spans="1:4" ht="31.5" x14ac:dyDescent="0.25">
      <c r="A564" s="166" t="s">
        <v>273</v>
      </c>
      <c r="B564" s="11" t="s">
        <v>170</v>
      </c>
      <c r="C564" s="25" t="s">
        <v>210</v>
      </c>
      <c r="D564" s="118">
        <v>5350</v>
      </c>
    </row>
    <row r="565" spans="1:4" ht="63" x14ac:dyDescent="0.25">
      <c r="A565" s="164" t="s">
        <v>189</v>
      </c>
      <c r="B565" s="17" t="s">
        <v>171</v>
      </c>
      <c r="C565" s="18"/>
      <c r="D565" s="117">
        <f>D566+D569</f>
        <v>480</v>
      </c>
    </row>
    <row r="566" spans="1:4" ht="33" customHeight="1" x14ac:dyDescent="0.25">
      <c r="A566" s="173" t="s">
        <v>33</v>
      </c>
      <c r="B566" s="11" t="s">
        <v>171</v>
      </c>
      <c r="C566" s="24" t="s">
        <v>26</v>
      </c>
      <c r="D566" s="130">
        <f>D567</f>
        <v>150</v>
      </c>
    </row>
    <row r="567" spans="1:4" ht="31.5" x14ac:dyDescent="0.25">
      <c r="A567" s="173" t="s">
        <v>28</v>
      </c>
      <c r="B567" s="11" t="s">
        <v>171</v>
      </c>
      <c r="C567" s="24" t="s">
        <v>27</v>
      </c>
      <c r="D567" s="130">
        <f>D568</f>
        <v>150</v>
      </c>
    </row>
    <row r="568" spans="1:4" ht="31.5" x14ac:dyDescent="0.25">
      <c r="A568" s="166" t="s">
        <v>273</v>
      </c>
      <c r="B568" s="11" t="s">
        <v>171</v>
      </c>
      <c r="C568" s="25" t="s">
        <v>210</v>
      </c>
      <c r="D568" s="130">
        <v>150</v>
      </c>
    </row>
    <row r="569" spans="1:4" ht="31.5" x14ac:dyDescent="0.25">
      <c r="A569" s="173" t="s">
        <v>29</v>
      </c>
      <c r="B569" s="11" t="s">
        <v>171</v>
      </c>
      <c r="C569" s="25" t="s">
        <v>31</v>
      </c>
      <c r="D569" s="130">
        <f>D570</f>
        <v>330</v>
      </c>
    </row>
    <row r="570" spans="1:4" ht="15.75" x14ac:dyDescent="0.25">
      <c r="A570" s="173" t="s">
        <v>36</v>
      </c>
      <c r="B570" s="11" t="s">
        <v>171</v>
      </c>
      <c r="C570" s="25" t="s">
        <v>37</v>
      </c>
      <c r="D570" s="130">
        <f>D571</f>
        <v>330</v>
      </c>
    </row>
    <row r="571" spans="1:4" ht="15.75" x14ac:dyDescent="0.25">
      <c r="A571" s="165" t="s">
        <v>215</v>
      </c>
      <c r="B571" s="11" t="s">
        <v>171</v>
      </c>
      <c r="C571" s="25" t="s">
        <v>216</v>
      </c>
      <c r="D571" s="130">
        <v>330</v>
      </c>
    </row>
    <row r="572" spans="1:4" ht="15.75" x14ac:dyDescent="0.25">
      <c r="A572" s="164" t="s">
        <v>137</v>
      </c>
      <c r="B572" s="17" t="s">
        <v>173</v>
      </c>
      <c r="C572" s="18"/>
      <c r="D572" s="117">
        <f>D573</f>
        <v>853</v>
      </c>
    </row>
    <row r="573" spans="1:4" ht="31.5" x14ac:dyDescent="0.25">
      <c r="A573" s="173" t="s">
        <v>29</v>
      </c>
      <c r="B573" s="11" t="s">
        <v>173</v>
      </c>
      <c r="C573" s="25" t="s">
        <v>31</v>
      </c>
      <c r="D573" s="130">
        <f>D574</f>
        <v>853</v>
      </c>
    </row>
    <row r="574" spans="1:4" ht="15.75" x14ac:dyDescent="0.25">
      <c r="A574" s="173" t="s">
        <v>36</v>
      </c>
      <c r="B574" s="11" t="s">
        <v>173</v>
      </c>
      <c r="C574" s="25" t="s">
        <v>37</v>
      </c>
      <c r="D574" s="130">
        <f>D575</f>
        <v>853</v>
      </c>
    </row>
    <row r="575" spans="1:4" ht="15.75" x14ac:dyDescent="0.25">
      <c r="A575" s="165" t="s">
        <v>215</v>
      </c>
      <c r="B575" s="11" t="s">
        <v>173</v>
      </c>
      <c r="C575" s="25" t="s">
        <v>216</v>
      </c>
      <c r="D575" s="130">
        <f>800+53</f>
        <v>853</v>
      </c>
    </row>
    <row r="576" spans="1:4" ht="31.5" x14ac:dyDescent="0.25">
      <c r="A576" s="180" t="s">
        <v>493</v>
      </c>
      <c r="B576" s="18" t="s">
        <v>494</v>
      </c>
      <c r="C576" s="25"/>
      <c r="D576" s="130">
        <f>D577+D580</f>
        <v>10528</v>
      </c>
    </row>
    <row r="577" spans="1:4" ht="31.5" x14ac:dyDescent="0.25">
      <c r="A577" s="173" t="s">
        <v>33</v>
      </c>
      <c r="B577" s="11" t="s">
        <v>494</v>
      </c>
      <c r="C577" s="24" t="s">
        <v>26</v>
      </c>
      <c r="D577" s="130">
        <f>D578</f>
        <v>3156.05</v>
      </c>
    </row>
    <row r="578" spans="1:4" ht="31.5" x14ac:dyDescent="0.25">
      <c r="A578" s="173" t="s">
        <v>28</v>
      </c>
      <c r="B578" s="11" t="s">
        <v>494</v>
      </c>
      <c r="C578" s="24" t="s">
        <v>27</v>
      </c>
      <c r="D578" s="130">
        <f>D579</f>
        <v>3156.05</v>
      </c>
    </row>
    <row r="579" spans="1:4" ht="31.5" x14ac:dyDescent="0.25">
      <c r="A579" s="166" t="s">
        <v>273</v>
      </c>
      <c r="B579" s="11" t="s">
        <v>494</v>
      </c>
      <c r="C579" s="25" t="s">
        <v>210</v>
      </c>
      <c r="D579" s="130">
        <f>0+3156.05</f>
        <v>3156.05</v>
      </c>
    </row>
    <row r="580" spans="1:4" ht="31.5" x14ac:dyDescent="0.25">
      <c r="A580" s="173" t="s">
        <v>29</v>
      </c>
      <c r="B580" s="11" t="s">
        <v>494</v>
      </c>
      <c r="C580" s="25" t="s">
        <v>31</v>
      </c>
      <c r="D580" s="130">
        <f>D581</f>
        <v>7371.95</v>
      </c>
    </row>
    <row r="581" spans="1:4" ht="15.75" x14ac:dyDescent="0.25">
      <c r="A581" s="173" t="s">
        <v>36</v>
      </c>
      <c r="B581" s="11" t="s">
        <v>494</v>
      </c>
      <c r="C581" s="25" t="s">
        <v>37</v>
      </c>
      <c r="D581" s="130">
        <f>D582</f>
        <v>7371.95</v>
      </c>
    </row>
    <row r="582" spans="1:4" ht="15.75" x14ac:dyDescent="0.25">
      <c r="A582" s="165" t="s">
        <v>215</v>
      </c>
      <c r="B582" s="11" t="s">
        <v>494</v>
      </c>
      <c r="C582" s="25" t="s">
        <v>216</v>
      </c>
      <c r="D582" s="130">
        <f>0+7371.95</f>
        <v>7371.95</v>
      </c>
    </row>
    <row r="583" spans="1:4" ht="15.75" x14ac:dyDescent="0.25">
      <c r="A583" s="181"/>
      <c r="B583" s="11"/>
      <c r="C583" s="11"/>
      <c r="D583" s="118"/>
    </row>
    <row r="584" spans="1:4" ht="57" customHeight="1" x14ac:dyDescent="0.3">
      <c r="A584" s="37" t="s">
        <v>179</v>
      </c>
      <c r="B584" s="38" t="s">
        <v>21</v>
      </c>
      <c r="C584" s="41"/>
      <c r="D584" s="102">
        <f>D585+D601</f>
        <v>55450</v>
      </c>
    </row>
    <row r="585" spans="1:4" ht="31.5" x14ac:dyDescent="0.3">
      <c r="A585" s="163" t="s">
        <v>406</v>
      </c>
      <c r="B585" s="15" t="s">
        <v>407</v>
      </c>
      <c r="C585" s="42"/>
      <c r="D585" s="111">
        <f>D586+D590+D597</f>
        <v>14580</v>
      </c>
    </row>
    <row r="586" spans="1:4" ht="18.75" x14ac:dyDescent="0.3">
      <c r="A586" s="164" t="s">
        <v>408</v>
      </c>
      <c r="B586" s="17" t="s">
        <v>364</v>
      </c>
      <c r="C586" s="43"/>
      <c r="D586" s="117">
        <f>D587</f>
        <v>2680</v>
      </c>
    </row>
    <row r="587" spans="1:4" s="93" customFormat="1" ht="31.5" x14ac:dyDescent="0.3">
      <c r="A587" s="173" t="s">
        <v>33</v>
      </c>
      <c r="B587" s="12" t="s">
        <v>364</v>
      </c>
      <c r="C587" s="24" t="s">
        <v>26</v>
      </c>
      <c r="D587" s="135">
        <f>D588</f>
        <v>2680</v>
      </c>
    </row>
    <row r="588" spans="1:4" s="3" customFormat="1" ht="31.5" x14ac:dyDescent="0.3">
      <c r="A588" s="173" t="s">
        <v>28</v>
      </c>
      <c r="B588" s="12" t="s">
        <v>364</v>
      </c>
      <c r="C588" s="24" t="s">
        <v>27</v>
      </c>
      <c r="D588" s="135">
        <f>D589</f>
        <v>2680</v>
      </c>
    </row>
    <row r="589" spans="1:4" ht="31.5" x14ac:dyDescent="0.3">
      <c r="A589" s="166" t="s">
        <v>273</v>
      </c>
      <c r="B589" s="12" t="s">
        <v>364</v>
      </c>
      <c r="C589" s="25" t="s">
        <v>210</v>
      </c>
      <c r="D589" s="135">
        <v>2680</v>
      </c>
    </row>
    <row r="590" spans="1:4" ht="47.25" x14ac:dyDescent="0.25">
      <c r="A590" s="164" t="s">
        <v>82</v>
      </c>
      <c r="B590" s="17" t="s">
        <v>365</v>
      </c>
      <c r="C590" s="11"/>
      <c r="D590" s="117">
        <f>D591+D594</f>
        <v>1350</v>
      </c>
    </row>
    <row r="591" spans="1:4" ht="31.5" x14ac:dyDescent="0.25">
      <c r="A591" s="160" t="s">
        <v>33</v>
      </c>
      <c r="B591" s="12" t="s">
        <v>365</v>
      </c>
      <c r="C591" s="10">
        <v>200</v>
      </c>
      <c r="D591" s="120">
        <v>495</v>
      </c>
    </row>
    <row r="592" spans="1:4" ht="31.5" x14ac:dyDescent="0.25">
      <c r="A592" s="160" t="s">
        <v>28</v>
      </c>
      <c r="B592" s="12" t="s">
        <v>365</v>
      </c>
      <c r="C592" s="10">
        <v>240</v>
      </c>
      <c r="D592" s="120">
        <v>495</v>
      </c>
    </row>
    <row r="593" spans="1:4" ht="31.5" x14ac:dyDescent="0.25">
      <c r="A593" s="166" t="s">
        <v>273</v>
      </c>
      <c r="B593" s="12" t="s">
        <v>365</v>
      </c>
      <c r="C593" s="11" t="s">
        <v>210</v>
      </c>
      <c r="D593" s="120">
        <v>495</v>
      </c>
    </row>
    <row r="594" spans="1:4" ht="31.5" x14ac:dyDescent="0.25">
      <c r="A594" s="160" t="s">
        <v>29</v>
      </c>
      <c r="B594" s="12" t="s">
        <v>365</v>
      </c>
      <c r="C594" s="10">
        <v>600</v>
      </c>
      <c r="D594" s="120">
        <f>D595</f>
        <v>855</v>
      </c>
    </row>
    <row r="595" spans="1:4" ht="15.75" x14ac:dyDescent="0.25">
      <c r="A595" s="173" t="s">
        <v>36</v>
      </c>
      <c r="B595" s="12" t="s">
        <v>365</v>
      </c>
      <c r="C595" s="24">
        <v>610</v>
      </c>
      <c r="D595" s="120">
        <f>D596</f>
        <v>855</v>
      </c>
    </row>
    <row r="596" spans="1:4" ht="15.75" x14ac:dyDescent="0.25">
      <c r="A596" s="173" t="s">
        <v>215</v>
      </c>
      <c r="B596" s="12" t="s">
        <v>365</v>
      </c>
      <c r="C596" s="24" t="s">
        <v>216</v>
      </c>
      <c r="D596" s="120">
        <v>855</v>
      </c>
    </row>
    <row r="597" spans="1:4" ht="15.75" x14ac:dyDescent="0.25">
      <c r="A597" s="164" t="s">
        <v>190</v>
      </c>
      <c r="B597" s="17" t="s">
        <v>366</v>
      </c>
      <c r="C597" s="11"/>
      <c r="D597" s="117">
        <f>D598</f>
        <v>10550</v>
      </c>
    </row>
    <row r="598" spans="1:4" ht="31.5" x14ac:dyDescent="0.25">
      <c r="A598" s="160" t="s">
        <v>29</v>
      </c>
      <c r="B598" s="12" t="s">
        <v>366</v>
      </c>
      <c r="C598" s="11" t="s">
        <v>31</v>
      </c>
      <c r="D598" s="120">
        <f>D599</f>
        <v>10550</v>
      </c>
    </row>
    <row r="599" spans="1:4" ht="15.75" x14ac:dyDescent="0.25">
      <c r="A599" s="173" t="s">
        <v>36</v>
      </c>
      <c r="B599" s="12" t="s">
        <v>366</v>
      </c>
      <c r="C599" s="11" t="s">
        <v>37</v>
      </c>
      <c r="D599" s="120">
        <f>D600</f>
        <v>10550</v>
      </c>
    </row>
    <row r="600" spans="1:4" s="1" customFormat="1" ht="25.5" customHeight="1" x14ac:dyDescent="0.25">
      <c r="A600" s="173" t="s">
        <v>215</v>
      </c>
      <c r="B600" s="12" t="s">
        <v>366</v>
      </c>
      <c r="C600" s="11" t="s">
        <v>216</v>
      </c>
      <c r="D600" s="120">
        <v>10550</v>
      </c>
    </row>
    <row r="601" spans="1:4" s="1" customFormat="1" ht="63" x14ac:dyDescent="0.25">
      <c r="A601" s="170" t="s">
        <v>439</v>
      </c>
      <c r="B601" s="15" t="s">
        <v>409</v>
      </c>
      <c r="C601" s="11"/>
      <c r="D601" s="120">
        <f>D602+D606+D615+D619+D622+D625</f>
        <v>40870</v>
      </c>
    </row>
    <row r="602" spans="1:4" s="1" customFormat="1" ht="19.5" customHeight="1" x14ac:dyDescent="0.25">
      <c r="A602" s="164" t="s">
        <v>373</v>
      </c>
      <c r="B602" s="17" t="s">
        <v>368</v>
      </c>
      <c r="C602" s="18"/>
      <c r="D602" s="136">
        <f>D603</f>
        <v>5532</v>
      </c>
    </row>
    <row r="603" spans="1:4" s="1" customFormat="1" ht="31.5" x14ac:dyDescent="0.25">
      <c r="A603" s="160" t="s">
        <v>33</v>
      </c>
      <c r="B603" s="12" t="s">
        <v>368</v>
      </c>
      <c r="C603" s="10">
        <v>200</v>
      </c>
      <c r="D603" s="137">
        <f>D604</f>
        <v>5532</v>
      </c>
    </row>
    <row r="604" spans="1:4" s="1" customFormat="1" ht="31.5" x14ac:dyDescent="0.25">
      <c r="A604" s="160" t="s">
        <v>28</v>
      </c>
      <c r="B604" s="12" t="s">
        <v>368</v>
      </c>
      <c r="C604" s="10">
        <v>240</v>
      </c>
      <c r="D604" s="137">
        <f>D605</f>
        <v>5532</v>
      </c>
    </row>
    <row r="605" spans="1:4" s="1" customFormat="1" ht="31.5" customHeight="1" x14ac:dyDescent="0.25">
      <c r="A605" s="166" t="s">
        <v>273</v>
      </c>
      <c r="B605" s="12" t="s">
        <v>368</v>
      </c>
      <c r="C605" s="11" t="s">
        <v>210</v>
      </c>
      <c r="D605" s="137">
        <v>5532</v>
      </c>
    </row>
    <row r="606" spans="1:4" s="1" customFormat="1" ht="17.25" customHeight="1" x14ac:dyDescent="0.25">
      <c r="A606" s="164" t="s">
        <v>456</v>
      </c>
      <c r="B606" s="17" t="s">
        <v>369</v>
      </c>
      <c r="C606" s="18"/>
      <c r="D606" s="136">
        <f>D607+D610</f>
        <v>12038</v>
      </c>
    </row>
    <row r="607" spans="1:4" s="1" customFormat="1" ht="31.5" x14ac:dyDescent="0.25">
      <c r="A607" s="165" t="s">
        <v>33</v>
      </c>
      <c r="B607" s="12" t="s">
        <v>369</v>
      </c>
      <c r="C607" s="11" t="s">
        <v>26</v>
      </c>
      <c r="D607" s="137">
        <f>D608</f>
        <v>7608</v>
      </c>
    </row>
    <row r="608" spans="1:4" s="1" customFormat="1" ht="31.5" x14ac:dyDescent="0.25">
      <c r="A608" s="165" t="s">
        <v>28</v>
      </c>
      <c r="B608" s="12" t="s">
        <v>369</v>
      </c>
      <c r="C608" s="11" t="s">
        <v>27</v>
      </c>
      <c r="D608" s="137">
        <f>D609</f>
        <v>7608</v>
      </c>
    </row>
    <row r="609" spans="1:4" s="1" customFormat="1" ht="31.5" x14ac:dyDescent="0.25">
      <c r="A609" s="166" t="s">
        <v>273</v>
      </c>
      <c r="B609" s="12" t="s">
        <v>369</v>
      </c>
      <c r="C609" s="11" t="s">
        <v>210</v>
      </c>
      <c r="D609" s="137">
        <v>7608</v>
      </c>
    </row>
    <row r="610" spans="1:4" s="1" customFormat="1" ht="31.5" x14ac:dyDescent="0.25">
      <c r="A610" s="160" t="s">
        <v>29</v>
      </c>
      <c r="B610" s="12" t="s">
        <v>369</v>
      </c>
      <c r="C610" s="10">
        <v>600</v>
      </c>
      <c r="D610" s="137">
        <f>D611+D613</f>
        <v>4430</v>
      </c>
    </row>
    <row r="611" spans="1:4" s="1" customFormat="1" ht="15.75" x14ac:dyDescent="0.25">
      <c r="A611" s="173" t="s">
        <v>36</v>
      </c>
      <c r="B611" s="12" t="s">
        <v>369</v>
      </c>
      <c r="C611" s="24">
        <v>610</v>
      </c>
      <c r="D611" s="137">
        <f>D612</f>
        <v>3700</v>
      </c>
    </row>
    <row r="612" spans="1:4" s="1" customFormat="1" ht="15.75" x14ac:dyDescent="0.25">
      <c r="A612" s="173" t="s">
        <v>215</v>
      </c>
      <c r="B612" s="12" t="s">
        <v>369</v>
      </c>
      <c r="C612" s="24" t="s">
        <v>216</v>
      </c>
      <c r="D612" s="137">
        <v>3700</v>
      </c>
    </row>
    <row r="613" spans="1:4" s="1" customFormat="1" ht="21.75" customHeight="1" x14ac:dyDescent="0.25">
      <c r="A613" s="173" t="s">
        <v>381</v>
      </c>
      <c r="B613" s="12" t="s">
        <v>369</v>
      </c>
      <c r="C613" s="24" t="s">
        <v>32</v>
      </c>
      <c r="D613" s="137">
        <f>D614</f>
        <v>730</v>
      </c>
    </row>
    <row r="614" spans="1:4" s="1" customFormat="1" ht="18.75" customHeight="1" x14ac:dyDescent="0.25">
      <c r="A614" s="173" t="s">
        <v>215</v>
      </c>
      <c r="B614" s="12" t="s">
        <v>369</v>
      </c>
      <c r="C614" s="24" t="s">
        <v>218</v>
      </c>
      <c r="D614" s="137">
        <v>730</v>
      </c>
    </row>
    <row r="615" spans="1:4" s="1" customFormat="1" ht="31.5" x14ac:dyDescent="0.25">
      <c r="A615" s="172" t="s">
        <v>402</v>
      </c>
      <c r="B615" s="17" t="s">
        <v>371</v>
      </c>
      <c r="C615" s="92"/>
      <c r="D615" s="136">
        <f>D616</f>
        <v>200</v>
      </c>
    </row>
    <row r="616" spans="1:4" s="1" customFormat="1" ht="31.5" x14ac:dyDescent="0.25">
      <c r="A616" s="165" t="s">
        <v>33</v>
      </c>
      <c r="B616" s="12" t="s">
        <v>371</v>
      </c>
      <c r="C616" s="24" t="s">
        <v>26</v>
      </c>
      <c r="D616" s="137">
        <v>200</v>
      </c>
    </row>
    <row r="617" spans="1:4" s="1" customFormat="1" ht="34.5" customHeight="1" x14ac:dyDescent="0.25">
      <c r="A617" s="165" t="s">
        <v>28</v>
      </c>
      <c r="B617" s="12" t="s">
        <v>371</v>
      </c>
      <c r="C617" s="24" t="s">
        <v>27</v>
      </c>
      <c r="D617" s="137">
        <v>200</v>
      </c>
    </row>
    <row r="618" spans="1:4" s="1" customFormat="1" ht="31.5" x14ac:dyDescent="0.25">
      <c r="A618" s="166" t="s">
        <v>273</v>
      </c>
      <c r="B618" s="12" t="s">
        <v>371</v>
      </c>
      <c r="C618" s="24" t="s">
        <v>210</v>
      </c>
      <c r="D618" s="137">
        <v>200</v>
      </c>
    </row>
    <row r="619" spans="1:4" s="1" customFormat="1" ht="20.25" customHeight="1" x14ac:dyDescent="0.25">
      <c r="A619" s="172" t="s">
        <v>163</v>
      </c>
      <c r="B619" s="17" t="s">
        <v>367</v>
      </c>
      <c r="C619" s="92"/>
      <c r="D619" s="136">
        <v>2000</v>
      </c>
    </row>
    <row r="620" spans="1:4" s="1" customFormat="1" ht="26.25" customHeight="1" x14ac:dyDescent="0.25">
      <c r="A620" s="173" t="s">
        <v>23</v>
      </c>
      <c r="B620" s="12" t="s">
        <v>367</v>
      </c>
      <c r="C620" s="24" t="s">
        <v>24</v>
      </c>
      <c r="D620" s="137">
        <v>2000</v>
      </c>
    </row>
    <row r="621" spans="1:4" s="91" customFormat="1" ht="24" customHeight="1" x14ac:dyDescent="0.25">
      <c r="A621" s="166" t="s">
        <v>4</v>
      </c>
      <c r="B621" s="12" t="s">
        <v>367</v>
      </c>
      <c r="C621" s="82" t="s">
        <v>235</v>
      </c>
      <c r="D621" s="133">
        <v>2000</v>
      </c>
    </row>
    <row r="622" spans="1:4" s="1" customFormat="1" ht="19.5" customHeight="1" x14ac:dyDescent="0.25">
      <c r="A622" s="172" t="s">
        <v>403</v>
      </c>
      <c r="B622" s="17" t="s">
        <v>372</v>
      </c>
      <c r="C622" s="92"/>
      <c r="D622" s="136">
        <v>100</v>
      </c>
    </row>
    <row r="623" spans="1:4" s="1" customFormat="1" ht="21" customHeight="1" x14ac:dyDescent="0.25">
      <c r="A623" s="166" t="s">
        <v>413</v>
      </c>
      <c r="B623" s="12" t="s">
        <v>372</v>
      </c>
      <c r="C623" s="24" t="s">
        <v>418</v>
      </c>
      <c r="D623" s="137">
        <v>100</v>
      </c>
    </row>
    <row r="624" spans="1:4" s="91" customFormat="1" ht="15.75" x14ac:dyDescent="0.25">
      <c r="A624" s="166" t="s">
        <v>399</v>
      </c>
      <c r="B624" s="12" t="s">
        <v>372</v>
      </c>
      <c r="C624" s="24" t="s">
        <v>397</v>
      </c>
      <c r="D624" s="137">
        <v>100</v>
      </c>
    </row>
    <row r="625" spans="1:4" s="1" customFormat="1" ht="15.75" x14ac:dyDescent="0.25">
      <c r="A625" s="164" t="s">
        <v>370</v>
      </c>
      <c r="B625" s="17" t="s">
        <v>404</v>
      </c>
      <c r="C625" s="18"/>
      <c r="D625" s="136">
        <v>21000</v>
      </c>
    </row>
    <row r="626" spans="1:4" s="1" customFormat="1" ht="63" x14ac:dyDescent="0.25">
      <c r="A626" s="160" t="s">
        <v>51</v>
      </c>
      <c r="B626" s="12" t="s">
        <v>404</v>
      </c>
      <c r="C626" s="14">
        <v>100</v>
      </c>
      <c r="D626" s="118">
        <v>15777</v>
      </c>
    </row>
    <row r="627" spans="1:4" s="1" customFormat="1" ht="15.75" x14ac:dyDescent="0.25">
      <c r="A627" s="160" t="s">
        <v>44</v>
      </c>
      <c r="B627" s="12" t="s">
        <v>404</v>
      </c>
      <c r="C627" s="14" t="s">
        <v>43</v>
      </c>
      <c r="D627" s="118">
        <v>15777</v>
      </c>
    </row>
    <row r="628" spans="1:4" s="1" customFormat="1" ht="31.5" x14ac:dyDescent="0.25">
      <c r="A628" s="160" t="s">
        <v>230</v>
      </c>
      <c r="B628" s="12" t="s">
        <v>404</v>
      </c>
      <c r="C628" s="14" t="s">
        <v>228</v>
      </c>
      <c r="D628" s="118">
        <v>11883</v>
      </c>
    </row>
    <row r="629" spans="1:4" ht="31.5" x14ac:dyDescent="0.25">
      <c r="A629" s="160" t="s">
        <v>231</v>
      </c>
      <c r="B629" s="12" t="s">
        <v>404</v>
      </c>
      <c r="C629" s="14" t="s">
        <v>229</v>
      </c>
      <c r="D629" s="118">
        <v>3894</v>
      </c>
    </row>
    <row r="630" spans="1:4" ht="33.75" customHeight="1" x14ac:dyDescent="0.25">
      <c r="A630" s="165" t="s">
        <v>33</v>
      </c>
      <c r="B630" s="12" t="s">
        <v>404</v>
      </c>
      <c r="C630" s="11" t="s">
        <v>26</v>
      </c>
      <c r="D630" s="130">
        <v>5123</v>
      </c>
    </row>
    <row r="631" spans="1:4" ht="32.25" customHeight="1" x14ac:dyDescent="0.25">
      <c r="A631" s="165" t="s">
        <v>28</v>
      </c>
      <c r="B631" s="12" t="s">
        <v>404</v>
      </c>
      <c r="C631" s="11" t="s">
        <v>27</v>
      </c>
      <c r="D631" s="130">
        <v>5123</v>
      </c>
    </row>
    <row r="632" spans="1:4" ht="33.75" customHeight="1" x14ac:dyDescent="0.25">
      <c r="A632" s="166" t="s">
        <v>273</v>
      </c>
      <c r="B632" s="12" t="s">
        <v>404</v>
      </c>
      <c r="C632" s="14" t="s">
        <v>210</v>
      </c>
      <c r="D632" s="130">
        <v>5123</v>
      </c>
    </row>
    <row r="633" spans="1:4" ht="15.75" x14ac:dyDescent="0.25">
      <c r="A633" s="160" t="s">
        <v>23</v>
      </c>
      <c r="B633" s="12" t="s">
        <v>404</v>
      </c>
      <c r="C633" s="14">
        <v>800</v>
      </c>
      <c r="D633" s="130">
        <v>100</v>
      </c>
    </row>
    <row r="634" spans="1:4" ht="15.75" x14ac:dyDescent="0.25">
      <c r="A634" s="160" t="s">
        <v>46</v>
      </c>
      <c r="B634" s="12" t="s">
        <v>404</v>
      </c>
      <c r="C634" s="14">
        <v>850</v>
      </c>
      <c r="D634" s="130">
        <v>100</v>
      </c>
    </row>
    <row r="635" spans="1:4" ht="19.5" customHeight="1" x14ac:dyDescent="0.25">
      <c r="A635" s="160" t="s">
        <v>211</v>
      </c>
      <c r="B635" s="12" t="s">
        <v>404</v>
      </c>
      <c r="C635" s="14" t="s">
        <v>212</v>
      </c>
      <c r="D635" s="130">
        <v>95</v>
      </c>
    </row>
    <row r="636" spans="1:4" ht="15.75" x14ac:dyDescent="0.25">
      <c r="A636" s="160" t="s">
        <v>213</v>
      </c>
      <c r="B636" s="12" t="s">
        <v>404</v>
      </c>
      <c r="C636" s="14" t="s">
        <v>214</v>
      </c>
      <c r="D636" s="130">
        <v>5</v>
      </c>
    </row>
    <row r="637" spans="1:4" ht="15.75" x14ac:dyDescent="0.25">
      <c r="A637" s="160"/>
      <c r="B637" s="12"/>
      <c r="C637" s="14"/>
      <c r="D637" s="130"/>
    </row>
    <row r="638" spans="1:4" ht="75" x14ac:dyDescent="0.3">
      <c r="A638" s="182" t="s">
        <v>178</v>
      </c>
      <c r="B638" s="42" t="s">
        <v>22</v>
      </c>
      <c r="C638" s="43"/>
      <c r="D638" s="138">
        <f>D639+D644+D647+D650+D653</f>
        <v>5880</v>
      </c>
    </row>
    <row r="639" spans="1:4" ht="47.25" x14ac:dyDescent="0.25">
      <c r="A639" s="172" t="s">
        <v>183</v>
      </c>
      <c r="B639" s="18" t="s">
        <v>87</v>
      </c>
      <c r="C639" s="18"/>
      <c r="D639" s="117">
        <f>D640+D642</f>
        <v>1930</v>
      </c>
    </row>
    <row r="640" spans="1:4" ht="31.5" x14ac:dyDescent="0.25">
      <c r="A640" s="166" t="s">
        <v>29</v>
      </c>
      <c r="B640" s="11" t="s">
        <v>87</v>
      </c>
      <c r="C640" s="11" t="s">
        <v>31</v>
      </c>
      <c r="D640" s="120">
        <f>D641</f>
        <v>1030</v>
      </c>
    </row>
    <row r="641" spans="1:4" ht="31.5" x14ac:dyDescent="0.25">
      <c r="A641" s="166" t="s">
        <v>176</v>
      </c>
      <c r="B641" s="11" t="s">
        <v>87</v>
      </c>
      <c r="C641" s="11" t="s">
        <v>0</v>
      </c>
      <c r="D641" s="120">
        <v>1030</v>
      </c>
    </row>
    <row r="642" spans="1:4" ht="15.75" x14ac:dyDescent="0.25">
      <c r="A642" s="166" t="s">
        <v>23</v>
      </c>
      <c r="B642" s="11" t="s">
        <v>87</v>
      </c>
      <c r="C642" s="11" t="s">
        <v>24</v>
      </c>
      <c r="D642" s="120">
        <f>D643</f>
        <v>900</v>
      </c>
    </row>
    <row r="643" spans="1:4" ht="47.25" x14ac:dyDescent="0.25">
      <c r="A643" s="166" t="s">
        <v>25</v>
      </c>
      <c r="B643" s="11" t="s">
        <v>87</v>
      </c>
      <c r="C643" s="11" t="s">
        <v>14</v>
      </c>
      <c r="D643" s="120">
        <v>900</v>
      </c>
    </row>
    <row r="644" spans="1:4" ht="31.5" x14ac:dyDescent="0.25">
      <c r="A644" s="172" t="s">
        <v>109</v>
      </c>
      <c r="B644" s="18" t="s">
        <v>110</v>
      </c>
      <c r="C644" s="18"/>
      <c r="D644" s="117">
        <f>D645</f>
        <v>2900</v>
      </c>
    </row>
    <row r="645" spans="1:4" ht="15.75" x14ac:dyDescent="0.25">
      <c r="A645" s="166" t="s">
        <v>23</v>
      </c>
      <c r="B645" s="11" t="s">
        <v>110</v>
      </c>
      <c r="C645" s="11" t="s">
        <v>24</v>
      </c>
      <c r="D645" s="120">
        <f>D646</f>
        <v>2900</v>
      </c>
    </row>
    <row r="646" spans="1:4" ht="47.25" x14ac:dyDescent="0.25">
      <c r="A646" s="166" t="s">
        <v>25</v>
      </c>
      <c r="B646" s="11" t="s">
        <v>110</v>
      </c>
      <c r="C646" s="11" t="s">
        <v>14</v>
      </c>
      <c r="D646" s="120">
        <v>2900</v>
      </c>
    </row>
    <row r="647" spans="1:4" ht="31.5" x14ac:dyDescent="0.25">
      <c r="A647" s="172" t="s">
        <v>503</v>
      </c>
      <c r="B647" s="18" t="s">
        <v>111</v>
      </c>
      <c r="C647" s="18"/>
      <c r="D647" s="117">
        <f>D648</f>
        <v>100</v>
      </c>
    </row>
    <row r="648" spans="1:4" ht="31.5" x14ac:dyDescent="0.25">
      <c r="A648" s="166" t="s">
        <v>29</v>
      </c>
      <c r="B648" s="11" t="s">
        <v>111</v>
      </c>
      <c r="C648" s="11" t="s">
        <v>31</v>
      </c>
      <c r="D648" s="120">
        <f>D649</f>
        <v>100</v>
      </c>
    </row>
    <row r="649" spans="1:4" ht="31.5" x14ac:dyDescent="0.25">
      <c r="A649" s="166" t="s">
        <v>176</v>
      </c>
      <c r="B649" s="11" t="s">
        <v>111</v>
      </c>
      <c r="C649" s="11" t="s">
        <v>0</v>
      </c>
      <c r="D649" s="120">
        <v>100</v>
      </c>
    </row>
    <row r="650" spans="1:4" ht="33.75" customHeight="1" x14ac:dyDescent="0.25">
      <c r="A650" s="172" t="s">
        <v>191</v>
      </c>
      <c r="B650" s="18" t="s">
        <v>112</v>
      </c>
      <c r="C650" s="18"/>
      <c r="D650" s="117">
        <f>D651</f>
        <v>600</v>
      </c>
    </row>
    <row r="651" spans="1:4" ht="31.5" x14ac:dyDescent="0.25">
      <c r="A651" s="166" t="s">
        <v>29</v>
      </c>
      <c r="B651" s="11" t="s">
        <v>112</v>
      </c>
      <c r="C651" s="11" t="s">
        <v>31</v>
      </c>
      <c r="D651" s="120">
        <f>D652</f>
        <v>600</v>
      </c>
    </row>
    <row r="652" spans="1:4" ht="31.5" x14ac:dyDescent="0.25">
      <c r="A652" s="166" t="s">
        <v>176</v>
      </c>
      <c r="B652" s="11" t="s">
        <v>112</v>
      </c>
      <c r="C652" s="11" t="s">
        <v>0</v>
      </c>
      <c r="D652" s="120">
        <v>600</v>
      </c>
    </row>
    <row r="653" spans="1:4" ht="47.25" x14ac:dyDescent="0.25">
      <c r="A653" s="172" t="s">
        <v>113</v>
      </c>
      <c r="B653" s="18" t="s">
        <v>114</v>
      </c>
      <c r="C653" s="18"/>
      <c r="D653" s="117">
        <f>D654</f>
        <v>350</v>
      </c>
    </row>
    <row r="654" spans="1:4" ht="31.5" x14ac:dyDescent="0.25">
      <c r="A654" s="166" t="s">
        <v>29</v>
      </c>
      <c r="B654" s="11" t="s">
        <v>114</v>
      </c>
      <c r="C654" s="11" t="s">
        <v>31</v>
      </c>
      <c r="D654" s="120">
        <f>D655</f>
        <v>350</v>
      </c>
    </row>
    <row r="655" spans="1:4" ht="31.5" x14ac:dyDescent="0.25">
      <c r="A655" s="166" t="s">
        <v>176</v>
      </c>
      <c r="B655" s="11" t="s">
        <v>114</v>
      </c>
      <c r="C655" s="11" t="s">
        <v>0</v>
      </c>
      <c r="D655" s="120">
        <v>350</v>
      </c>
    </row>
    <row r="656" spans="1:4" ht="15.75" x14ac:dyDescent="0.25">
      <c r="A656" s="166"/>
      <c r="B656" s="11"/>
      <c r="C656" s="11"/>
      <c r="D656" s="120"/>
    </row>
    <row r="657" spans="1:4" ht="56.25" x14ac:dyDescent="0.3">
      <c r="A657" s="182" t="s">
        <v>186</v>
      </c>
      <c r="B657" s="42" t="s">
        <v>88</v>
      </c>
      <c r="C657" s="43"/>
      <c r="D657" s="138">
        <f>D658+D664</f>
        <v>1650</v>
      </c>
    </row>
    <row r="658" spans="1:4" ht="31.5" x14ac:dyDescent="0.25">
      <c r="A658" s="172" t="s">
        <v>204</v>
      </c>
      <c r="B658" s="18" t="s">
        <v>106</v>
      </c>
      <c r="C658" s="18"/>
      <c r="D658" s="117">
        <v>350</v>
      </c>
    </row>
    <row r="659" spans="1:4" ht="31.5" x14ac:dyDescent="0.25">
      <c r="A659" s="160" t="s">
        <v>29</v>
      </c>
      <c r="B659" s="11" t="s">
        <v>106</v>
      </c>
      <c r="C659" s="11" t="s">
        <v>31</v>
      </c>
      <c r="D659" s="120">
        <f>D660+D662</f>
        <v>350</v>
      </c>
    </row>
    <row r="660" spans="1:4" ht="15.75" x14ac:dyDescent="0.25">
      <c r="A660" s="160" t="s">
        <v>36</v>
      </c>
      <c r="B660" s="11" t="s">
        <v>106</v>
      </c>
      <c r="C660" s="11" t="s">
        <v>37</v>
      </c>
      <c r="D660" s="120">
        <f>D661</f>
        <v>250</v>
      </c>
    </row>
    <row r="661" spans="1:4" ht="15.75" x14ac:dyDescent="0.25">
      <c r="A661" s="173" t="s">
        <v>215</v>
      </c>
      <c r="B661" s="11" t="s">
        <v>106</v>
      </c>
      <c r="C661" s="11" t="s">
        <v>216</v>
      </c>
      <c r="D661" s="120">
        <v>250</v>
      </c>
    </row>
    <row r="662" spans="1:4" ht="15.75" x14ac:dyDescent="0.25">
      <c r="A662" s="173" t="s">
        <v>30</v>
      </c>
      <c r="B662" s="11" t="s">
        <v>106</v>
      </c>
      <c r="C662" s="11" t="s">
        <v>32</v>
      </c>
      <c r="D662" s="120">
        <f>D663</f>
        <v>100</v>
      </c>
    </row>
    <row r="663" spans="1:4" ht="15.75" x14ac:dyDescent="0.25">
      <c r="A663" s="173" t="s">
        <v>217</v>
      </c>
      <c r="B663" s="11" t="s">
        <v>106</v>
      </c>
      <c r="C663" s="11" t="s">
        <v>218</v>
      </c>
      <c r="D663" s="120">
        <v>100</v>
      </c>
    </row>
    <row r="664" spans="1:4" ht="15.75" x14ac:dyDescent="0.25">
      <c r="A664" s="172" t="s">
        <v>107</v>
      </c>
      <c r="B664" s="18" t="s">
        <v>108</v>
      </c>
      <c r="C664" s="18"/>
      <c r="D664" s="117">
        <v>1300</v>
      </c>
    </row>
    <row r="665" spans="1:4" ht="31.5" x14ac:dyDescent="0.25">
      <c r="A665" s="160" t="s">
        <v>29</v>
      </c>
      <c r="B665" s="11" t="s">
        <v>108</v>
      </c>
      <c r="C665" s="11" t="s">
        <v>31</v>
      </c>
      <c r="D665" s="120">
        <f>D666</f>
        <v>1300</v>
      </c>
    </row>
    <row r="666" spans="1:4" ht="15.75" x14ac:dyDescent="0.25">
      <c r="A666" s="160" t="s">
        <v>36</v>
      </c>
      <c r="B666" s="11" t="s">
        <v>108</v>
      </c>
      <c r="C666" s="11" t="s">
        <v>37</v>
      </c>
      <c r="D666" s="120">
        <f>D667</f>
        <v>1300</v>
      </c>
    </row>
    <row r="667" spans="1:4" ht="15.75" x14ac:dyDescent="0.25">
      <c r="A667" s="173" t="s">
        <v>215</v>
      </c>
      <c r="B667" s="11" t="s">
        <v>108</v>
      </c>
      <c r="C667" s="11" t="s">
        <v>216</v>
      </c>
      <c r="D667" s="120">
        <v>1300</v>
      </c>
    </row>
    <row r="668" spans="1:4" ht="15.75" x14ac:dyDescent="0.25">
      <c r="A668" s="173"/>
      <c r="B668" s="11"/>
      <c r="C668" s="11"/>
      <c r="D668" s="120"/>
    </row>
    <row r="669" spans="1:4" ht="56.25" x14ac:dyDescent="0.3">
      <c r="A669" s="182" t="s">
        <v>181</v>
      </c>
      <c r="B669" s="42" t="s">
        <v>89</v>
      </c>
      <c r="C669" s="43"/>
      <c r="D669" s="138">
        <f>D670+D720+D725+D743+D756+D761+D769+D774</f>
        <v>206426</v>
      </c>
    </row>
    <row r="670" spans="1:4" ht="47.25" x14ac:dyDescent="0.25">
      <c r="A670" s="170" t="s">
        <v>177</v>
      </c>
      <c r="B670" s="16" t="s">
        <v>90</v>
      </c>
      <c r="C670" s="16"/>
      <c r="D670" s="111">
        <f>D671+D675+D686+D690+D694+D698+D702+D706+D713+D716</f>
        <v>82239</v>
      </c>
    </row>
    <row r="671" spans="1:4" ht="31.5" x14ac:dyDescent="0.25">
      <c r="A671" s="172" t="s">
        <v>244</v>
      </c>
      <c r="B671" s="18" t="s">
        <v>245</v>
      </c>
      <c r="C671" s="16"/>
      <c r="D671" s="117">
        <f>D672</f>
        <v>27854</v>
      </c>
    </row>
    <row r="672" spans="1:4" ht="31.5" x14ac:dyDescent="0.25">
      <c r="A672" s="165" t="s">
        <v>33</v>
      </c>
      <c r="B672" s="11" t="s">
        <v>245</v>
      </c>
      <c r="C672" s="10" t="s">
        <v>26</v>
      </c>
      <c r="D672" s="118">
        <f>D673</f>
        <v>27854</v>
      </c>
    </row>
    <row r="673" spans="1:4" ht="31.5" x14ac:dyDescent="0.25">
      <c r="A673" s="165" t="s">
        <v>28</v>
      </c>
      <c r="B673" s="11" t="s">
        <v>245</v>
      </c>
      <c r="C673" s="10" t="s">
        <v>27</v>
      </c>
      <c r="D673" s="118">
        <f>D674</f>
        <v>27854</v>
      </c>
    </row>
    <row r="674" spans="1:4" ht="31.5" x14ac:dyDescent="0.25">
      <c r="A674" s="160" t="s">
        <v>209</v>
      </c>
      <c r="B674" s="11" t="s">
        <v>245</v>
      </c>
      <c r="C674" s="11" t="s">
        <v>210</v>
      </c>
      <c r="D674" s="118">
        <v>27854</v>
      </c>
    </row>
    <row r="675" spans="1:4" ht="47.25" x14ac:dyDescent="0.25">
      <c r="A675" s="172" t="s">
        <v>124</v>
      </c>
      <c r="B675" s="18" t="s">
        <v>116</v>
      </c>
      <c r="C675" s="18"/>
      <c r="D675" s="117">
        <f>D676+D680+D683</f>
        <v>26635</v>
      </c>
    </row>
    <row r="676" spans="1:4" ht="63" x14ac:dyDescent="0.25">
      <c r="A676" s="165" t="s">
        <v>41</v>
      </c>
      <c r="B676" s="11" t="s">
        <v>116</v>
      </c>
      <c r="C676" s="10" t="s">
        <v>42</v>
      </c>
      <c r="D676" s="120">
        <f>D677</f>
        <v>21780</v>
      </c>
    </row>
    <row r="677" spans="1:4" ht="15.75" x14ac:dyDescent="0.25">
      <c r="A677" s="165" t="s">
        <v>44</v>
      </c>
      <c r="B677" s="11" t="s">
        <v>116</v>
      </c>
      <c r="C677" s="10" t="s">
        <v>43</v>
      </c>
      <c r="D677" s="120">
        <f>D678+D679</f>
        <v>21780</v>
      </c>
    </row>
    <row r="678" spans="1:4" ht="31.5" x14ac:dyDescent="0.25">
      <c r="A678" s="160" t="s">
        <v>230</v>
      </c>
      <c r="B678" s="11" t="s">
        <v>116</v>
      </c>
      <c r="C678" s="11" t="s">
        <v>228</v>
      </c>
      <c r="D678" s="120">
        <v>16233</v>
      </c>
    </row>
    <row r="679" spans="1:4" ht="31.5" x14ac:dyDescent="0.25">
      <c r="A679" s="160" t="s">
        <v>231</v>
      </c>
      <c r="B679" s="11" t="s">
        <v>116</v>
      </c>
      <c r="C679" s="11" t="s">
        <v>229</v>
      </c>
      <c r="D679" s="120">
        <v>5547</v>
      </c>
    </row>
    <row r="680" spans="1:4" ht="31.5" x14ac:dyDescent="0.25">
      <c r="A680" s="165" t="s">
        <v>33</v>
      </c>
      <c r="B680" s="11" t="s">
        <v>116</v>
      </c>
      <c r="C680" s="10" t="s">
        <v>26</v>
      </c>
      <c r="D680" s="120">
        <f>D681</f>
        <v>4815</v>
      </c>
    </row>
    <row r="681" spans="1:4" ht="31.5" x14ac:dyDescent="0.25">
      <c r="A681" s="165" t="s">
        <v>28</v>
      </c>
      <c r="B681" s="11" t="s">
        <v>116</v>
      </c>
      <c r="C681" s="10" t="s">
        <v>27</v>
      </c>
      <c r="D681" s="120">
        <f>D682</f>
        <v>4815</v>
      </c>
    </row>
    <row r="682" spans="1:4" ht="31.5" x14ac:dyDescent="0.25">
      <c r="A682" s="160" t="s">
        <v>209</v>
      </c>
      <c r="B682" s="11" t="s">
        <v>116</v>
      </c>
      <c r="C682" s="11" t="s">
        <v>210</v>
      </c>
      <c r="D682" s="120">
        <v>4815</v>
      </c>
    </row>
    <row r="683" spans="1:4" ht="34.5" customHeight="1" x14ac:dyDescent="0.25">
      <c r="A683" s="160" t="s">
        <v>23</v>
      </c>
      <c r="B683" s="11" t="s">
        <v>116</v>
      </c>
      <c r="C683" s="10" t="s">
        <v>24</v>
      </c>
      <c r="D683" s="120">
        <f>D684</f>
        <v>40</v>
      </c>
    </row>
    <row r="684" spans="1:4" ht="15.75" x14ac:dyDescent="0.25">
      <c r="A684" s="165" t="s">
        <v>46</v>
      </c>
      <c r="B684" s="11" t="s">
        <v>116</v>
      </c>
      <c r="C684" s="10" t="s">
        <v>45</v>
      </c>
      <c r="D684" s="120">
        <f>D685</f>
        <v>40</v>
      </c>
    </row>
    <row r="685" spans="1:4" ht="31.5" x14ac:dyDescent="0.25">
      <c r="A685" s="160" t="s">
        <v>211</v>
      </c>
      <c r="B685" s="11" t="s">
        <v>116</v>
      </c>
      <c r="C685" s="11" t="s">
        <v>212</v>
      </c>
      <c r="D685" s="120">
        <v>40</v>
      </c>
    </row>
    <row r="686" spans="1:4" ht="47.25" x14ac:dyDescent="0.25">
      <c r="A686" s="164" t="s">
        <v>444</v>
      </c>
      <c r="B686" s="18" t="s">
        <v>445</v>
      </c>
      <c r="C686" s="18"/>
      <c r="D686" s="117">
        <f>D687</f>
        <v>1740</v>
      </c>
    </row>
    <row r="687" spans="1:4" ht="31.5" x14ac:dyDescent="0.25">
      <c r="A687" s="165" t="s">
        <v>33</v>
      </c>
      <c r="B687" s="11" t="s">
        <v>445</v>
      </c>
      <c r="C687" s="10" t="s">
        <v>26</v>
      </c>
      <c r="D687" s="120">
        <f>D688</f>
        <v>1740</v>
      </c>
    </row>
    <row r="688" spans="1:4" ht="47.25" customHeight="1" x14ac:dyDescent="0.25">
      <c r="A688" s="165" t="s">
        <v>28</v>
      </c>
      <c r="B688" s="11" t="s">
        <v>445</v>
      </c>
      <c r="C688" s="10" t="s">
        <v>27</v>
      </c>
      <c r="D688" s="120">
        <f>D689</f>
        <v>1740</v>
      </c>
    </row>
    <row r="689" spans="1:4" ht="32.25" customHeight="1" x14ac:dyDescent="0.25">
      <c r="A689" s="160" t="s">
        <v>209</v>
      </c>
      <c r="B689" s="11" t="s">
        <v>445</v>
      </c>
      <c r="C689" s="11" t="s">
        <v>210</v>
      </c>
      <c r="D689" s="120">
        <v>1740</v>
      </c>
    </row>
    <row r="690" spans="1:4" ht="29.25" customHeight="1" x14ac:dyDescent="0.25">
      <c r="A690" s="164" t="s">
        <v>446</v>
      </c>
      <c r="B690" s="18" t="s">
        <v>447</v>
      </c>
      <c r="C690" s="18"/>
      <c r="D690" s="117">
        <f>D691</f>
        <v>15472</v>
      </c>
    </row>
    <row r="691" spans="1:4" ht="30.75" customHeight="1" x14ac:dyDescent="0.25">
      <c r="A691" s="165" t="s">
        <v>33</v>
      </c>
      <c r="B691" s="11" t="s">
        <v>447</v>
      </c>
      <c r="C691" s="10" t="s">
        <v>26</v>
      </c>
      <c r="D691" s="120">
        <f>D692</f>
        <v>15472</v>
      </c>
    </row>
    <row r="692" spans="1:4" ht="36.75" customHeight="1" x14ac:dyDescent="0.25">
      <c r="A692" s="165" t="s">
        <v>28</v>
      </c>
      <c r="B692" s="11" t="s">
        <v>447</v>
      </c>
      <c r="C692" s="10" t="s">
        <v>27</v>
      </c>
      <c r="D692" s="120">
        <f>D693</f>
        <v>15472</v>
      </c>
    </row>
    <row r="693" spans="1:4" ht="30" customHeight="1" x14ac:dyDescent="0.25">
      <c r="A693" s="160" t="s">
        <v>209</v>
      </c>
      <c r="B693" s="11" t="s">
        <v>447</v>
      </c>
      <c r="C693" s="11" t="s">
        <v>210</v>
      </c>
      <c r="D693" s="120">
        <v>15472</v>
      </c>
    </row>
    <row r="694" spans="1:4" ht="30" customHeight="1" x14ac:dyDescent="0.25">
      <c r="A694" s="164" t="s">
        <v>515</v>
      </c>
      <c r="B694" s="18" t="s">
        <v>516</v>
      </c>
      <c r="C694" s="18"/>
      <c r="D694" s="117">
        <f>D695</f>
        <v>62</v>
      </c>
    </row>
    <row r="695" spans="1:4" ht="30" customHeight="1" x14ac:dyDescent="0.25">
      <c r="A695" s="165" t="s">
        <v>33</v>
      </c>
      <c r="B695" s="11" t="s">
        <v>516</v>
      </c>
      <c r="C695" s="11" t="s">
        <v>26</v>
      </c>
      <c r="D695" s="118">
        <f>D696</f>
        <v>62</v>
      </c>
    </row>
    <row r="696" spans="1:4" ht="30" customHeight="1" x14ac:dyDescent="0.25">
      <c r="A696" s="165" t="s">
        <v>28</v>
      </c>
      <c r="B696" s="11" t="s">
        <v>516</v>
      </c>
      <c r="C696" s="11" t="s">
        <v>27</v>
      </c>
      <c r="D696" s="118">
        <f>D697</f>
        <v>62</v>
      </c>
    </row>
    <row r="697" spans="1:4" ht="30" customHeight="1" x14ac:dyDescent="0.25">
      <c r="A697" s="160" t="s">
        <v>209</v>
      </c>
      <c r="B697" s="11" t="s">
        <v>516</v>
      </c>
      <c r="C697" s="11" t="s">
        <v>210</v>
      </c>
      <c r="D697" s="118">
        <v>62</v>
      </c>
    </row>
    <row r="698" spans="1:4" ht="30" customHeight="1" x14ac:dyDescent="0.25">
      <c r="A698" s="164" t="s">
        <v>517</v>
      </c>
      <c r="B698" s="18" t="s">
        <v>506</v>
      </c>
      <c r="C698" s="18"/>
      <c r="D698" s="117">
        <f>D699</f>
        <v>27</v>
      </c>
    </row>
    <row r="699" spans="1:4" ht="30" customHeight="1" x14ac:dyDescent="0.25">
      <c r="A699" s="165" t="s">
        <v>33</v>
      </c>
      <c r="B699" s="11" t="s">
        <v>506</v>
      </c>
      <c r="C699" s="10" t="s">
        <v>26</v>
      </c>
      <c r="D699" s="120">
        <f>D700</f>
        <v>27</v>
      </c>
    </row>
    <row r="700" spans="1:4" ht="30" customHeight="1" x14ac:dyDescent="0.25">
      <c r="A700" s="165" t="s">
        <v>28</v>
      </c>
      <c r="B700" s="11" t="s">
        <v>506</v>
      </c>
      <c r="C700" s="10" t="s">
        <v>27</v>
      </c>
      <c r="D700" s="120">
        <f>D701</f>
        <v>27</v>
      </c>
    </row>
    <row r="701" spans="1:4" ht="30" customHeight="1" x14ac:dyDescent="0.25">
      <c r="A701" s="160" t="s">
        <v>209</v>
      </c>
      <c r="B701" s="11" t="s">
        <v>506</v>
      </c>
      <c r="C701" s="11" t="s">
        <v>210</v>
      </c>
      <c r="D701" s="120">
        <v>27</v>
      </c>
    </row>
    <row r="702" spans="1:4" ht="30" customHeight="1" x14ac:dyDescent="0.25">
      <c r="A702" s="164" t="s">
        <v>518</v>
      </c>
      <c r="B702" s="18" t="s">
        <v>519</v>
      </c>
      <c r="C702" s="18"/>
      <c r="D702" s="117">
        <f>D703</f>
        <v>20</v>
      </c>
    </row>
    <row r="703" spans="1:4" ht="30" customHeight="1" x14ac:dyDescent="0.25">
      <c r="A703" s="165" t="s">
        <v>33</v>
      </c>
      <c r="B703" s="11" t="s">
        <v>519</v>
      </c>
      <c r="C703" s="11" t="s">
        <v>26</v>
      </c>
      <c r="D703" s="118">
        <f>D704</f>
        <v>20</v>
      </c>
    </row>
    <row r="704" spans="1:4" ht="30" customHeight="1" x14ac:dyDescent="0.25">
      <c r="A704" s="165" t="s">
        <v>28</v>
      </c>
      <c r="B704" s="11" t="s">
        <v>519</v>
      </c>
      <c r="C704" s="11" t="s">
        <v>27</v>
      </c>
      <c r="D704" s="118">
        <f>D705</f>
        <v>20</v>
      </c>
    </row>
    <row r="705" spans="1:4" ht="30" customHeight="1" x14ac:dyDescent="0.25">
      <c r="A705" s="160" t="s">
        <v>209</v>
      </c>
      <c r="B705" s="11" t="s">
        <v>519</v>
      </c>
      <c r="C705" s="11" t="s">
        <v>210</v>
      </c>
      <c r="D705" s="118">
        <v>20</v>
      </c>
    </row>
    <row r="706" spans="1:4" ht="47.25" x14ac:dyDescent="0.25">
      <c r="A706" s="164" t="s">
        <v>486</v>
      </c>
      <c r="B706" s="18" t="s">
        <v>487</v>
      </c>
      <c r="C706" s="18"/>
      <c r="D706" s="117">
        <f>D707+D710</f>
        <v>3399</v>
      </c>
    </row>
    <row r="707" spans="1:4" ht="63" x14ac:dyDescent="0.25">
      <c r="A707" s="183" t="s">
        <v>41</v>
      </c>
      <c r="B707" s="11" t="s">
        <v>487</v>
      </c>
      <c r="C707" s="11" t="s">
        <v>42</v>
      </c>
      <c r="D707" s="118">
        <f>D708</f>
        <v>2412</v>
      </c>
    </row>
    <row r="708" spans="1:4" ht="25.5" customHeight="1" x14ac:dyDescent="0.25">
      <c r="A708" s="183" t="s">
        <v>44</v>
      </c>
      <c r="B708" s="11" t="s">
        <v>487</v>
      </c>
      <c r="C708" s="11" t="s">
        <v>43</v>
      </c>
      <c r="D708" s="118">
        <f>D709</f>
        <v>2412</v>
      </c>
    </row>
    <row r="709" spans="1:4" ht="40.5" customHeight="1" x14ac:dyDescent="0.25">
      <c r="A709" s="160" t="s">
        <v>230</v>
      </c>
      <c r="B709" s="11" t="s">
        <v>487</v>
      </c>
      <c r="C709" s="11" t="s">
        <v>228</v>
      </c>
      <c r="D709" s="118">
        <v>2412</v>
      </c>
    </row>
    <row r="710" spans="1:4" ht="31.5" customHeight="1" x14ac:dyDescent="0.25">
      <c r="A710" s="165" t="s">
        <v>33</v>
      </c>
      <c r="B710" s="11" t="s">
        <v>487</v>
      </c>
      <c r="C710" s="11" t="s">
        <v>26</v>
      </c>
      <c r="D710" s="118">
        <f>D711</f>
        <v>987</v>
      </c>
    </row>
    <row r="711" spans="1:4" ht="35.25" customHeight="1" x14ac:dyDescent="0.25">
      <c r="A711" s="165" t="s">
        <v>28</v>
      </c>
      <c r="B711" s="11" t="s">
        <v>487</v>
      </c>
      <c r="C711" s="11" t="s">
        <v>27</v>
      </c>
      <c r="D711" s="118">
        <f>D712</f>
        <v>987</v>
      </c>
    </row>
    <row r="712" spans="1:4" ht="35.25" customHeight="1" x14ac:dyDescent="0.25">
      <c r="A712" s="160" t="s">
        <v>209</v>
      </c>
      <c r="B712" s="11" t="s">
        <v>487</v>
      </c>
      <c r="C712" s="11" t="s">
        <v>210</v>
      </c>
      <c r="D712" s="118">
        <v>987</v>
      </c>
    </row>
    <row r="713" spans="1:4" ht="35.25" customHeight="1" x14ac:dyDescent="0.25">
      <c r="A713" s="164" t="s">
        <v>502</v>
      </c>
      <c r="B713" s="18" t="s">
        <v>448</v>
      </c>
      <c r="C713" s="18"/>
      <c r="D713" s="117">
        <f>D714</f>
        <v>5863</v>
      </c>
    </row>
    <row r="714" spans="1:4" ht="20.25" customHeight="1" x14ac:dyDescent="0.25">
      <c r="A714" s="160" t="s">
        <v>413</v>
      </c>
      <c r="B714" s="11" t="s">
        <v>448</v>
      </c>
      <c r="C714" s="60">
        <v>500</v>
      </c>
      <c r="D714" s="120">
        <f>D715</f>
        <v>5863</v>
      </c>
    </row>
    <row r="715" spans="1:4" ht="21.75" customHeight="1" x14ac:dyDescent="0.25">
      <c r="A715" s="160" t="s">
        <v>399</v>
      </c>
      <c r="B715" s="11" t="s">
        <v>448</v>
      </c>
      <c r="C715" s="60">
        <v>540</v>
      </c>
      <c r="D715" s="120">
        <v>5863</v>
      </c>
    </row>
    <row r="716" spans="1:4" ht="31.5" x14ac:dyDescent="0.25">
      <c r="A716" s="164" t="s">
        <v>449</v>
      </c>
      <c r="B716" s="18" t="s">
        <v>450</v>
      </c>
      <c r="C716" s="18"/>
      <c r="D716" s="117">
        <f>D717</f>
        <v>1167</v>
      </c>
    </row>
    <row r="717" spans="1:4" ht="31.5" x14ac:dyDescent="0.25">
      <c r="A717" s="165" t="s">
        <v>33</v>
      </c>
      <c r="B717" s="11" t="s">
        <v>450</v>
      </c>
      <c r="C717" s="11" t="s">
        <v>26</v>
      </c>
      <c r="D717" s="120">
        <f>D718</f>
        <v>1167</v>
      </c>
    </row>
    <row r="718" spans="1:4" ht="35.25" customHeight="1" x14ac:dyDescent="0.25">
      <c r="A718" s="165" t="s">
        <v>28</v>
      </c>
      <c r="B718" s="11" t="s">
        <v>450</v>
      </c>
      <c r="C718" s="11" t="s">
        <v>27</v>
      </c>
      <c r="D718" s="120">
        <f>D719</f>
        <v>1167</v>
      </c>
    </row>
    <row r="719" spans="1:4" ht="34.5" customHeight="1" x14ac:dyDescent="0.25">
      <c r="A719" s="160" t="s">
        <v>209</v>
      </c>
      <c r="B719" s="11" t="s">
        <v>450</v>
      </c>
      <c r="C719" s="11" t="s">
        <v>210</v>
      </c>
      <c r="D719" s="120">
        <v>1167</v>
      </c>
    </row>
    <row r="720" spans="1:4" ht="21.75" customHeight="1" x14ac:dyDescent="0.25">
      <c r="A720" s="163" t="s">
        <v>219</v>
      </c>
      <c r="B720" s="16" t="s">
        <v>126</v>
      </c>
      <c r="C720" s="16"/>
      <c r="D720" s="111">
        <f>D721</f>
        <v>1625</v>
      </c>
    </row>
    <row r="721" spans="1:4" ht="21.75" customHeight="1" x14ac:dyDescent="0.25">
      <c r="A721" s="164" t="s">
        <v>246</v>
      </c>
      <c r="B721" s="18" t="s">
        <v>125</v>
      </c>
      <c r="C721" s="18"/>
      <c r="D721" s="117">
        <f>D722</f>
        <v>1625</v>
      </c>
    </row>
    <row r="722" spans="1:4" ht="31.5" x14ac:dyDescent="0.25">
      <c r="A722" s="165" t="s">
        <v>33</v>
      </c>
      <c r="B722" s="11" t="s">
        <v>125</v>
      </c>
      <c r="C722" s="10" t="s">
        <v>26</v>
      </c>
      <c r="D722" s="120">
        <f>D723</f>
        <v>1625</v>
      </c>
    </row>
    <row r="723" spans="1:4" ht="31.5" x14ac:dyDescent="0.25">
      <c r="A723" s="165" t="s">
        <v>28</v>
      </c>
      <c r="B723" s="11" t="s">
        <v>125</v>
      </c>
      <c r="C723" s="10" t="s">
        <v>27</v>
      </c>
      <c r="D723" s="120">
        <f>D724</f>
        <v>1625</v>
      </c>
    </row>
    <row r="724" spans="1:4" ht="31.5" x14ac:dyDescent="0.25">
      <c r="A724" s="160" t="s">
        <v>209</v>
      </c>
      <c r="B724" s="11" t="s">
        <v>125</v>
      </c>
      <c r="C724" s="11" t="s">
        <v>210</v>
      </c>
      <c r="D724" s="120">
        <v>1625</v>
      </c>
    </row>
    <row r="725" spans="1:4" ht="31.5" x14ac:dyDescent="0.25">
      <c r="A725" s="163" t="s">
        <v>247</v>
      </c>
      <c r="B725" s="16" t="s">
        <v>127</v>
      </c>
      <c r="C725" s="16"/>
      <c r="D725" s="111">
        <f>D726+D730+D736</f>
        <v>86279</v>
      </c>
    </row>
    <row r="726" spans="1:4" ht="31.5" x14ac:dyDescent="0.25">
      <c r="A726" s="164" t="s">
        <v>129</v>
      </c>
      <c r="B726" s="18" t="s">
        <v>128</v>
      </c>
      <c r="C726" s="18"/>
      <c r="D726" s="117">
        <f>D727</f>
        <v>822</v>
      </c>
    </row>
    <row r="727" spans="1:4" ht="31.5" x14ac:dyDescent="0.25">
      <c r="A727" s="165" t="s">
        <v>33</v>
      </c>
      <c r="B727" s="11" t="s">
        <v>128</v>
      </c>
      <c r="C727" s="10" t="s">
        <v>26</v>
      </c>
      <c r="D727" s="120">
        <f>D728</f>
        <v>822</v>
      </c>
    </row>
    <row r="728" spans="1:4" ht="31.5" x14ac:dyDescent="0.25">
      <c r="A728" s="165" t="s">
        <v>28</v>
      </c>
      <c r="B728" s="11" t="s">
        <v>128</v>
      </c>
      <c r="C728" s="10" t="s">
        <v>27</v>
      </c>
      <c r="D728" s="120">
        <f>D729</f>
        <v>822</v>
      </c>
    </row>
    <row r="729" spans="1:4" ht="31.5" x14ac:dyDescent="0.25">
      <c r="A729" s="160" t="s">
        <v>209</v>
      </c>
      <c r="B729" s="11" t="s">
        <v>128</v>
      </c>
      <c r="C729" s="11" t="s">
        <v>210</v>
      </c>
      <c r="D729" s="120">
        <v>822</v>
      </c>
    </row>
    <row r="730" spans="1:4" ht="31.5" x14ac:dyDescent="0.25">
      <c r="A730" s="164" t="s">
        <v>202</v>
      </c>
      <c r="B730" s="18" t="s">
        <v>130</v>
      </c>
      <c r="C730" s="18"/>
      <c r="D730" s="117">
        <f>D731+D734</f>
        <v>71605</v>
      </c>
    </row>
    <row r="731" spans="1:4" ht="31.5" x14ac:dyDescent="0.25">
      <c r="A731" s="165" t="s">
        <v>33</v>
      </c>
      <c r="B731" s="11" t="s">
        <v>130</v>
      </c>
      <c r="C731" s="10" t="s">
        <v>26</v>
      </c>
      <c r="D731" s="120">
        <f>D732</f>
        <v>7605</v>
      </c>
    </row>
    <row r="732" spans="1:4" ht="31.5" x14ac:dyDescent="0.25">
      <c r="A732" s="165" t="s">
        <v>28</v>
      </c>
      <c r="B732" s="11" t="s">
        <v>130</v>
      </c>
      <c r="C732" s="10" t="s">
        <v>27</v>
      </c>
      <c r="D732" s="120">
        <f>D733</f>
        <v>7605</v>
      </c>
    </row>
    <row r="733" spans="1:4" ht="31.5" x14ac:dyDescent="0.25">
      <c r="A733" s="160" t="s">
        <v>209</v>
      </c>
      <c r="B733" s="11" t="s">
        <v>130</v>
      </c>
      <c r="C733" s="11" t="s">
        <v>210</v>
      </c>
      <c r="D733" s="120">
        <v>7605</v>
      </c>
    </row>
    <row r="734" spans="1:4" ht="15.75" x14ac:dyDescent="0.25">
      <c r="A734" s="183" t="s">
        <v>161</v>
      </c>
      <c r="B734" s="11" t="s">
        <v>130</v>
      </c>
      <c r="C734" s="11" t="s">
        <v>49</v>
      </c>
      <c r="D734" s="120">
        <f>D735</f>
        <v>64000</v>
      </c>
    </row>
    <row r="735" spans="1:4" ht="47.25" x14ac:dyDescent="0.25">
      <c r="A735" s="160" t="s">
        <v>376</v>
      </c>
      <c r="B735" s="11" t="s">
        <v>130</v>
      </c>
      <c r="C735" s="11" t="s">
        <v>464</v>
      </c>
      <c r="D735" s="120">
        <v>64000</v>
      </c>
    </row>
    <row r="736" spans="1:4" ht="31.5" x14ac:dyDescent="0.25">
      <c r="A736" s="164" t="s">
        <v>131</v>
      </c>
      <c r="B736" s="18" t="s">
        <v>132</v>
      </c>
      <c r="C736" s="18"/>
      <c r="D736" s="117">
        <f>D737+D740</f>
        <v>13852</v>
      </c>
    </row>
    <row r="737" spans="1:4" ht="31.5" x14ac:dyDescent="0.25">
      <c r="A737" s="165" t="s">
        <v>33</v>
      </c>
      <c r="B737" s="11" t="s">
        <v>132</v>
      </c>
      <c r="C737" s="10" t="s">
        <v>26</v>
      </c>
      <c r="D737" s="120">
        <f>D738</f>
        <v>4350</v>
      </c>
    </row>
    <row r="738" spans="1:4" ht="31.5" x14ac:dyDescent="0.25">
      <c r="A738" s="165" t="s">
        <v>28</v>
      </c>
      <c r="B738" s="11" t="s">
        <v>132</v>
      </c>
      <c r="C738" s="10" t="s">
        <v>27</v>
      </c>
      <c r="D738" s="120">
        <f>D739</f>
        <v>4350</v>
      </c>
    </row>
    <row r="739" spans="1:4" ht="31.5" x14ac:dyDescent="0.25">
      <c r="A739" s="160" t="s">
        <v>209</v>
      </c>
      <c r="B739" s="11" t="s">
        <v>132</v>
      </c>
      <c r="C739" s="11" t="s">
        <v>210</v>
      </c>
      <c r="D739" s="120">
        <v>4350</v>
      </c>
    </row>
    <row r="740" spans="1:4" ht="15.75" x14ac:dyDescent="0.25">
      <c r="A740" s="160" t="s">
        <v>23</v>
      </c>
      <c r="B740" s="11" t="s">
        <v>132</v>
      </c>
      <c r="C740" s="11" t="s">
        <v>24</v>
      </c>
      <c r="D740" s="120">
        <f>D741</f>
        <v>9502</v>
      </c>
    </row>
    <row r="741" spans="1:4" ht="15.75" x14ac:dyDescent="0.25">
      <c r="A741" s="181" t="s">
        <v>46</v>
      </c>
      <c r="B741" s="11" t="s">
        <v>132</v>
      </c>
      <c r="C741" s="11" t="s">
        <v>45</v>
      </c>
      <c r="D741" s="120">
        <f>D742</f>
        <v>9502</v>
      </c>
    </row>
    <row r="742" spans="1:4" ht="15.75" x14ac:dyDescent="0.25">
      <c r="A742" s="160" t="s">
        <v>213</v>
      </c>
      <c r="B742" s="11" t="s">
        <v>132</v>
      </c>
      <c r="C742" s="11" t="s">
        <v>214</v>
      </c>
      <c r="D742" s="120">
        <v>9502</v>
      </c>
    </row>
    <row r="743" spans="1:4" ht="15.75" x14ac:dyDescent="0.25">
      <c r="A743" s="163" t="s">
        <v>220</v>
      </c>
      <c r="B743" s="16" t="s">
        <v>133</v>
      </c>
      <c r="C743" s="11"/>
      <c r="D743" s="111">
        <f>D744+D748</f>
        <v>6013</v>
      </c>
    </row>
    <row r="744" spans="1:4" ht="15.75" x14ac:dyDescent="0.25">
      <c r="A744" s="164" t="s">
        <v>248</v>
      </c>
      <c r="B744" s="18" t="s">
        <v>134</v>
      </c>
      <c r="C744" s="11"/>
      <c r="D744" s="117">
        <f>D745</f>
        <v>330</v>
      </c>
    </row>
    <row r="745" spans="1:4" ht="31.5" x14ac:dyDescent="0.25">
      <c r="A745" s="165" t="s">
        <v>33</v>
      </c>
      <c r="B745" s="11" t="s">
        <v>134</v>
      </c>
      <c r="C745" s="11" t="s">
        <v>26</v>
      </c>
      <c r="D745" s="118">
        <f>D746</f>
        <v>330</v>
      </c>
    </row>
    <row r="746" spans="1:4" ht="31.5" x14ac:dyDescent="0.25">
      <c r="A746" s="165" t="s">
        <v>28</v>
      </c>
      <c r="B746" s="11" t="s">
        <v>134</v>
      </c>
      <c r="C746" s="11" t="s">
        <v>27</v>
      </c>
      <c r="D746" s="118">
        <f>D747</f>
        <v>330</v>
      </c>
    </row>
    <row r="747" spans="1:4" ht="31.5" x14ac:dyDescent="0.25">
      <c r="A747" s="160" t="s">
        <v>209</v>
      </c>
      <c r="B747" s="11" t="s">
        <v>134</v>
      </c>
      <c r="C747" s="11" t="s">
        <v>210</v>
      </c>
      <c r="D747" s="118">
        <v>330</v>
      </c>
    </row>
    <row r="748" spans="1:4" ht="78.75" x14ac:dyDescent="0.25">
      <c r="A748" s="164" t="s">
        <v>5</v>
      </c>
      <c r="B748" s="17" t="s">
        <v>221</v>
      </c>
      <c r="C748" s="18"/>
      <c r="D748" s="117">
        <f>D749+D753</f>
        <v>5683</v>
      </c>
    </row>
    <row r="749" spans="1:4" ht="30.75" customHeight="1" x14ac:dyDescent="0.25">
      <c r="A749" s="165" t="s">
        <v>41</v>
      </c>
      <c r="B749" s="12" t="s">
        <v>221</v>
      </c>
      <c r="C749" s="10" t="s">
        <v>42</v>
      </c>
      <c r="D749" s="120">
        <f>D750</f>
        <v>5241</v>
      </c>
    </row>
    <row r="750" spans="1:4" ht="38.25" customHeight="1" x14ac:dyDescent="0.25">
      <c r="A750" s="165" t="s">
        <v>10</v>
      </c>
      <c r="B750" s="12" t="s">
        <v>221</v>
      </c>
      <c r="C750" s="11" t="s">
        <v>182</v>
      </c>
      <c r="D750" s="120">
        <f>D751+D752</f>
        <v>5241</v>
      </c>
    </row>
    <row r="751" spans="1:4" ht="29.25" customHeight="1" x14ac:dyDescent="0.25">
      <c r="A751" s="160" t="s">
        <v>205</v>
      </c>
      <c r="B751" s="12" t="s">
        <v>221</v>
      </c>
      <c r="C751" s="11" t="s">
        <v>206</v>
      </c>
      <c r="D751" s="120">
        <v>3811</v>
      </c>
    </row>
    <row r="752" spans="1:4" ht="30" customHeight="1" x14ac:dyDescent="0.25">
      <c r="A752" s="160" t="s">
        <v>207</v>
      </c>
      <c r="B752" s="12" t="s">
        <v>221</v>
      </c>
      <c r="C752" s="11" t="s">
        <v>208</v>
      </c>
      <c r="D752" s="120">
        <v>1430</v>
      </c>
    </row>
    <row r="753" spans="1:4" ht="15" customHeight="1" x14ac:dyDescent="0.25">
      <c r="A753" s="165" t="s">
        <v>33</v>
      </c>
      <c r="B753" s="12" t="s">
        <v>221</v>
      </c>
      <c r="C753" s="10" t="s">
        <v>26</v>
      </c>
      <c r="D753" s="120">
        <f>D754</f>
        <v>442</v>
      </c>
    </row>
    <row r="754" spans="1:4" ht="31.5" x14ac:dyDescent="0.25">
      <c r="A754" s="165" t="s">
        <v>28</v>
      </c>
      <c r="B754" s="12" t="s">
        <v>221</v>
      </c>
      <c r="C754" s="10" t="s">
        <v>27</v>
      </c>
      <c r="D754" s="120">
        <f>D755</f>
        <v>442</v>
      </c>
    </row>
    <row r="755" spans="1:4" ht="33" customHeight="1" x14ac:dyDescent="0.25">
      <c r="A755" s="160" t="s">
        <v>209</v>
      </c>
      <c r="B755" s="12" t="s">
        <v>221</v>
      </c>
      <c r="C755" s="11" t="s">
        <v>210</v>
      </c>
      <c r="D755" s="120">
        <v>442</v>
      </c>
    </row>
    <row r="756" spans="1:4" ht="19.5" customHeight="1" x14ac:dyDescent="0.25">
      <c r="A756" s="163" t="s">
        <v>222</v>
      </c>
      <c r="B756" s="16" t="s">
        <v>223</v>
      </c>
      <c r="C756" s="11"/>
      <c r="D756" s="111">
        <f>D757</f>
        <v>6370</v>
      </c>
    </row>
    <row r="757" spans="1:4" ht="21.75" customHeight="1" x14ac:dyDescent="0.25">
      <c r="A757" s="172" t="s">
        <v>249</v>
      </c>
      <c r="B757" s="18" t="s">
        <v>224</v>
      </c>
      <c r="C757" s="18"/>
      <c r="D757" s="117">
        <f>D758</f>
        <v>6370</v>
      </c>
    </row>
    <row r="758" spans="1:4" ht="31.5" x14ac:dyDescent="0.25">
      <c r="A758" s="165" t="s">
        <v>33</v>
      </c>
      <c r="B758" s="18" t="s">
        <v>224</v>
      </c>
      <c r="C758" s="26">
        <v>200</v>
      </c>
      <c r="D758" s="120">
        <f>D759</f>
        <v>6370</v>
      </c>
    </row>
    <row r="759" spans="1:4" ht="23.25" customHeight="1" x14ac:dyDescent="0.25">
      <c r="A759" s="165" t="s">
        <v>28</v>
      </c>
      <c r="B759" s="18" t="s">
        <v>224</v>
      </c>
      <c r="C759" s="26">
        <v>240</v>
      </c>
      <c r="D759" s="120">
        <f>D760</f>
        <v>6370</v>
      </c>
    </row>
    <row r="760" spans="1:4" ht="31.5" x14ac:dyDescent="0.25">
      <c r="A760" s="160" t="s">
        <v>209</v>
      </c>
      <c r="B760" s="18" t="s">
        <v>224</v>
      </c>
      <c r="C760" s="60">
        <v>244</v>
      </c>
      <c r="D760" s="118">
        <v>6370</v>
      </c>
    </row>
    <row r="761" spans="1:4" ht="31.5" x14ac:dyDescent="0.25">
      <c r="A761" s="163" t="s">
        <v>501</v>
      </c>
      <c r="B761" s="16" t="s">
        <v>498</v>
      </c>
      <c r="C761" s="11"/>
      <c r="D761" s="111">
        <f>D762</f>
        <v>15857</v>
      </c>
    </row>
    <row r="762" spans="1:4" ht="31.5" x14ac:dyDescent="0.25">
      <c r="A762" s="172" t="s">
        <v>499</v>
      </c>
      <c r="B762" s="18" t="s">
        <v>500</v>
      </c>
      <c r="C762" s="18"/>
      <c r="D762" s="117">
        <f>D763+D766</f>
        <v>15857</v>
      </c>
    </row>
    <row r="763" spans="1:4" ht="63" x14ac:dyDescent="0.25">
      <c r="A763" s="165" t="s">
        <v>41</v>
      </c>
      <c r="B763" s="11" t="s">
        <v>500</v>
      </c>
      <c r="C763" s="10" t="s">
        <v>42</v>
      </c>
      <c r="D763" s="120">
        <f>D764</f>
        <v>5479</v>
      </c>
    </row>
    <row r="764" spans="1:4" ht="28.5" customHeight="1" x14ac:dyDescent="0.25">
      <c r="A764" s="165" t="s">
        <v>44</v>
      </c>
      <c r="B764" s="11" t="s">
        <v>500</v>
      </c>
      <c r="C764" s="10" t="s">
        <v>43</v>
      </c>
      <c r="D764" s="120">
        <f>D765</f>
        <v>5479</v>
      </c>
    </row>
    <row r="765" spans="1:4" ht="42" customHeight="1" x14ac:dyDescent="0.25">
      <c r="A765" s="160" t="s">
        <v>230</v>
      </c>
      <c r="B765" s="11" t="s">
        <v>500</v>
      </c>
      <c r="C765" s="11" t="s">
        <v>228</v>
      </c>
      <c r="D765" s="120">
        <v>5479</v>
      </c>
    </row>
    <row r="766" spans="1:4" ht="30.75" customHeight="1" x14ac:dyDescent="0.25">
      <c r="A766" s="165" t="s">
        <v>33</v>
      </c>
      <c r="B766" s="11" t="s">
        <v>500</v>
      </c>
      <c r="C766" s="10" t="s">
        <v>26</v>
      </c>
      <c r="D766" s="120">
        <f>D767</f>
        <v>10378</v>
      </c>
    </row>
    <row r="767" spans="1:4" ht="33.75" customHeight="1" x14ac:dyDescent="0.25">
      <c r="A767" s="165" t="s">
        <v>28</v>
      </c>
      <c r="B767" s="11" t="s">
        <v>500</v>
      </c>
      <c r="C767" s="10" t="s">
        <v>27</v>
      </c>
      <c r="D767" s="120">
        <f>D768</f>
        <v>10378</v>
      </c>
    </row>
    <row r="768" spans="1:4" ht="33.75" customHeight="1" x14ac:dyDescent="0.25">
      <c r="A768" s="160" t="s">
        <v>209</v>
      </c>
      <c r="B768" s="11" t="s">
        <v>500</v>
      </c>
      <c r="C768" s="11" t="s">
        <v>210</v>
      </c>
      <c r="D768" s="120">
        <v>10378</v>
      </c>
    </row>
    <row r="769" spans="1:4" ht="20.25" customHeight="1" x14ac:dyDescent="0.25">
      <c r="A769" s="163" t="s">
        <v>225</v>
      </c>
      <c r="B769" s="16" t="s">
        <v>226</v>
      </c>
      <c r="C769" s="16"/>
      <c r="D769" s="111">
        <f>D770</f>
        <v>1000</v>
      </c>
    </row>
    <row r="770" spans="1:4" ht="33.75" customHeight="1" x14ac:dyDescent="0.25">
      <c r="A770" s="164" t="s">
        <v>250</v>
      </c>
      <c r="B770" s="18" t="s">
        <v>251</v>
      </c>
      <c r="C770" s="18"/>
      <c r="D770" s="117">
        <f>D771</f>
        <v>1000</v>
      </c>
    </row>
    <row r="771" spans="1:4" ht="31.5" x14ac:dyDescent="0.25">
      <c r="A771" s="165" t="s">
        <v>33</v>
      </c>
      <c r="B771" s="11" t="s">
        <v>251</v>
      </c>
      <c r="C771" s="11" t="s">
        <v>26</v>
      </c>
      <c r="D771" s="118">
        <f>D772</f>
        <v>1000</v>
      </c>
    </row>
    <row r="772" spans="1:4" ht="34.5" customHeight="1" x14ac:dyDescent="0.25">
      <c r="A772" s="165" t="s">
        <v>28</v>
      </c>
      <c r="B772" s="11" t="s">
        <v>251</v>
      </c>
      <c r="C772" s="11" t="s">
        <v>27</v>
      </c>
      <c r="D772" s="118">
        <f>D773</f>
        <v>1000</v>
      </c>
    </row>
    <row r="773" spans="1:4" ht="31.5" x14ac:dyDescent="0.25">
      <c r="A773" s="160" t="s">
        <v>209</v>
      </c>
      <c r="B773" s="11" t="s">
        <v>251</v>
      </c>
      <c r="C773" s="11" t="s">
        <v>210</v>
      </c>
      <c r="D773" s="118">
        <v>1000</v>
      </c>
    </row>
    <row r="774" spans="1:4" ht="63" x14ac:dyDescent="0.25">
      <c r="A774" s="163" t="s">
        <v>440</v>
      </c>
      <c r="B774" s="16" t="s">
        <v>227</v>
      </c>
      <c r="C774" s="26"/>
      <c r="D774" s="111">
        <f>D775</f>
        <v>7043</v>
      </c>
    </row>
    <row r="775" spans="1:4" ht="31.5" x14ac:dyDescent="0.25">
      <c r="A775" s="164" t="s">
        <v>441</v>
      </c>
      <c r="B775" s="18" t="s">
        <v>236</v>
      </c>
      <c r="C775" s="26"/>
      <c r="D775" s="120">
        <f>D776</f>
        <v>7043</v>
      </c>
    </row>
    <row r="776" spans="1:4" ht="31.5" x14ac:dyDescent="0.25">
      <c r="A776" s="165" t="s">
        <v>33</v>
      </c>
      <c r="B776" s="11" t="s">
        <v>236</v>
      </c>
      <c r="C776" s="10" t="s">
        <v>26</v>
      </c>
      <c r="D776" s="120">
        <f>D777</f>
        <v>7043</v>
      </c>
    </row>
    <row r="777" spans="1:4" ht="31.5" x14ac:dyDescent="0.25">
      <c r="A777" s="165" t="s">
        <v>28</v>
      </c>
      <c r="B777" s="11" t="s">
        <v>236</v>
      </c>
      <c r="C777" s="10" t="s">
        <v>27</v>
      </c>
      <c r="D777" s="117">
        <f>D778</f>
        <v>7043</v>
      </c>
    </row>
    <row r="778" spans="1:4" ht="31.5" x14ac:dyDescent="0.25">
      <c r="A778" s="160" t="s">
        <v>209</v>
      </c>
      <c r="B778" s="11" t="s">
        <v>236</v>
      </c>
      <c r="C778" s="11" t="s">
        <v>210</v>
      </c>
      <c r="D778" s="120">
        <v>7043</v>
      </c>
    </row>
    <row r="779" spans="1:4" ht="15.75" x14ac:dyDescent="0.25">
      <c r="A779" s="160"/>
      <c r="B779" s="11"/>
      <c r="C779" s="11"/>
      <c r="D779" s="120"/>
    </row>
    <row r="780" spans="1:4" ht="36.75" customHeight="1" x14ac:dyDescent="0.3">
      <c r="A780" s="182" t="s">
        <v>237</v>
      </c>
      <c r="B780" s="42" t="s">
        <v>238</v>
      </c>
      <c r="C780" s="27"/>
      <c r="D780" s="138">
        <f>D781+D785+D788+D791+D797</f>
        <v>61405</v>
      </c>
    </row>
    <row r="781" spans="1:4" ht="31.5" x14ac:dyDescent="0.25">
      <c r="A781" s="164" t="s">
        <v>410</v>
      </c>
      <c r="B781" s="18" t="s">
        <v>411</v>
      </c>
      <c r="C781" s="27"/>
      <c r="D781" s="117">
        <f>D782</f>
        <v>45148</v>
      </c>
    </row>
    <row r="782" spans="1:4" ht="31.5" x14ac:dyDescent="0.25">
      <c r="A782" s="165" t="s">
        <v>33</v>
      </c>
      <c r="B782" s="11" t="s">
        <v>411</v>
      </c>
      <c r="C782" s="60">
        <v>200</v>
      </c>
      <c r="D782" s="118">
        <f>D783</f>
        <v>45148</v>
      </c>
    </row>
    <row r="783" spans="1:4" s="94" customFormat="1" ht="31.5" x14ac:dyDescent="0.25">
      <c r="A783" s="165" t="s">
        <v>28</v>
      </c>
      <c r="B783" s="11" t="s">
        <v>411</v>
      </c>
      <c r="C783" s="60">
        <v>240</v>
      </c>
      <c r="D783" s="118">
        <f>D784</f>
        <v>45148</v>
      </c>
    </row>
    <row r="784" spans="1:4" s="3" customFormat="1" ht="31.5" x14ac:dyDescent="0.25">
      <c r="A784" s="160" t="s">
        <v>209</v>
      </c>
      <c r="B784" s="11" t="s">
        <v>411</v>
      </c>
      <c r="C784" s="60">
        <v>244</v>
      </c>
      <c r="D784" s="118">
        <v>45148</v>
      </c>
    </row>
    <row r="785" spans="1:4" s="3" customFormat="1" ht="15.75" x14ac:dyDescent="0.25">
      <c r="A785" s="184" t="s">
        <v>422</v>
      </c>
      <c r="B785" s="18" t="s">
        <v>412</v>
      </c>
      <c r="C785" s="27"/>
      <c r="D785" s="117">
        <v>50</v>
      </c>
    </row>
    <row r="786" spans="1:4" s="3" customFormat="1" ht="15.75" x14ac:dyDescent="0.25">
      <c r="A786" s="160" t="s">
        <v>413</v>
      </c>
      <c r="B786" s="11" t="s">
        <v>412</v>
      </c>
      <c r="C786" s="60">
        <v>500</v>
      </c>
      <c r="D786" s="118">
        <v>50</v>
      </c>
    </row>
    <row r="787" spans="1:4" s="94" customFormat="1" ht="15.75" x14ac:dyDescent="0.25">
      <c r="A787" s="160" t="s">
        <v>399</v>
      </c>
      <c r="B787" s="11" t="s">
        <v>412</v>
      </c>
      <c r="C787" s="60">
        <v>540</v>
      </c>
      <c r="D787" s="118">
        <v>50</v>
      </c>
    </row>
    <row r="788" spans="1:4" s="3" customFormat="1" ht="15.75" x14ac:dyDescent="0.25">
      <c r="A788" s="184" t="s">
        <v>423</v>
      </c>
      <c r="B788" s="18" t="s">
        <v>414</v>
      </c>
      <c r="C788" s="27"/>
      <c r="D788" s="117">
        <v>4144</v>
      </c>
    </row>
    <row r="789" spans="1:4" s="3" customFormat="1" ht="15.75" x14ac:dyDescent="0.25">
      <c r="A789" s="160" t="s">
        <v>413</v>
      </c>
      <c r="B789" s="11" t="s">
        <v>414</v>
      </c>
      <c r="C789" s="60">
        <v>500</v>
      </c>
      <c r="D789" s="118">
        <v>4144</v>
      </c>
    </row>
    <row r="790" spans="1:4" s="94" customFormat="1" ht="15.75" x14ac:dyDescent="0.25">
      <c r="A790" s="160" t="s">
        <v>399</v>
      </c>
      <c r="B790" s="11" t="s">
        <v>414</v>
      </c>
      <c r="C790" s="60">
        <v>540</v>
      </c>
      <c r="D790" s="118">
        <v>4144</v>
      </c>
    </row>
    <row r="791" spans="1:4" s="3" customFormat="1" ht="15.75" x14ac:dyDescent="0.25">
      <c r="A791" s="164" t="s">
        <v>416</v>
      </c>
      <c r="B791" s="18" t="s">
        <v>415</v>
      </c>
      <c r="C791" s="27"/>
      <c r="D791" s="117">
        <f>D792+D794</f>
        <v>2500</v>
      </c>
    </row>
    <row r="792" spans="1:4" s="3" customFormat="1" ht="15.75" x14ac:dyDescent="0.25">
      <c r="A792" s="160" t="s">
        <v>413</v>
      </c>
      <c r="B792" s="11" t="s">
        <v>415</v>
      </c>
      <c r="C792" s="60">
        <v>500</v>
      </c>
      <c r="D792" s="118">
        <v>900</v>
      </c>
    </row>
    <row r="793" spans="1:4" s="94" customFormat="1" ht="15.75" x14ac:dyDescent="0.25">
      <c r="A793" s="160" t="s">
        <v>399</v>
      </c>
      <c r="B793" s="11" t="s">
        <v>415</v>
      </c>
      <c r="C793" s="60">
        <v>540</v>
      </c>
      <c r="D793" s="118">
        <v>900</v>
      </c>
    </row>
    <row r="794" spans="1:4" s="3" customFormat="1" ht="31.5" x14ac:dyDescent="0.25">
      <c r="A794" s="160" t="s">
        <v>29</v>
      </c>
      <c r="B794" s="11" t="s">
        <v>415</v>
      </c>
      <c r="C794" s="60">
        <v>600</v>
      </c>
      <c r="D794" s="118">
        <v>1600</v>
      </c>
    </row>
    <row r="795" spans="1:4" s="3" customFormat="1" ht="15.75" x14ac:dyDescent="0.25">
      <c r="A795" s="160" t="s">
        <v>36</v>
      </c>
      <c r="B795" s="11" t="s">
        <v>415</v>
      </c>
      <c r="C795" s="60">
        <v>610</v>
      </c>
      <c r="D795" s="118">
        <v>1600</v>
      </c>
    </row>
    <row r="796" spans="1:4" s="3" customFormat="1" ht="15.75" x14ac:dyDescent="0.25">
      <c r="A796" s="160" t="s">
        <v>215</v>
      </c>
      <c r="B796" s="11" t="s">
        <v>415</v>
      </c>
      <c r="C796" s="60">
        <v>612</v>
      </c>
      <c r="D796" s="118">
        <v>1600</v>
      </c>
    </row>
    <row r="797" spans="1:4" s="3" customFormat="1" ht="31.5" x14ac:dyDescent="0.25">
      <c r="A797" s="164" t="s">
        <v>469</v>
      </c>
      <c r="B797" s="18" t="s">
        <v>470</v>
      </c>
      <c r="C797" s="27"/>
      <c r="D797" s="117">
        <f>D798</f>
        <v>9563</v>
      </c>
    </row>
    <row r="798" spans="1:4" s="3" customFormat="1" ht="15.75" x14ac:dyDescent="0.25">
      <c r="A798" s="160" t="s">
        <v>413</v>
      </c>
      <c r="B798" s="11" t="s">
        <v>470</v>
      </c>
      <c r="C798" s="60">
        <v>500</v>
      </c>
      <c r="D798" s="118">
        <f>D799</f>
        <v>9563</v>
      </c>
    </row>
    <row r="799" spans="1:4" s="94" customFormat="1" ht="15.75" x14ac:dyDescent="0.25">
      <c r="A799" s="160" t="s">
        <v>399</v>
      </c>
      <c r="B799" s="11" t="s">
        <v>470</v>
      </c>
      <c r="C799" s="60">
        <v>540</v>
      </c>
      <c r="D799" s="118">
        <v>9563</v>
      </c>
    </row>
    <row r="800" spans="1:4" s="94" customFormat="1" ht="15.75" x14ac:dyDescent="0.25">
      <c r="A800" s="160"/>
      <c r="B800" s="11"/>
      <c r="C800" s="60"/>
      <c r="D800" s="118"/>
    </row>
    <row r="801" spans="1:4" s="3" customFormat="1" ht="75" x14ac:dyDescent="0.3">
      <c r="A801" s="182" t="s">
        <v>421</v>
      </c>
      <c r="B801" s="42" t="s">
        <v>239</v>
      </c>
      <c r="C801" s="27"/>
      <c r="D801" s="138">
        <f>D802+D805</f>
        <v>9654</v>
      </c>
    </row>
    <row r="802" spans="1:4" s="3" customFormat="1" ht="31.5" x14ac:dyDescent="0.25">
      <c r="A802" s="164" t="s">
        <v>405</v>
      </c>
      <c r="B802" s="18" t="s">
        <v>473</v>
      </c>
      <c r="C802" s="18"/>
      <c r="D802" s="117">
        <f>D803</f>
        <v>8468</v>
      </c>
    </row>
    <row r="803" spans="1:4" ht="15.75" x14ac:dyDescent="0.25">
      <c r="A803" s="160" t="s">
        <v>413</v>
      </c>
      <c r="B803" s="11" t="s">
        <v>473</v>
      </c>
      <c r="C803" s="11" t="s">
        <v>418</v>
      </c>
      <c r="D803" s="118">
        <f>D804</f>
        <v>8468</v>
      </c>
    </row>
    <row r="804" spans="1:4" ht="15.75" x14ac:dyDescent="0.25">
      <c r="A804" s="160" t="s">
        <v>399</v>
      </c>
      <c r="B804" s="11" t="s">
        <v>473</v>
      </c>
      <c r="C804" s="11" t="s">
        <v>397</v>
      </c>
      <c r="D804" s="118">
        <v>8468</v>
      </c>
    </row>
    <row r="805" spans="1:4" ht="15.75" x14ac:dyDescent="0.25">
      <c r="A805" s="164" t="s">
        <v>504</v>
      </c>
      <c r="B805" s="18" t="s">
        <v>505</v>
      </c>
      <c r="C805" s="11"/>
      <c r="D805" s="118">
        <f>D806</f>
        <v>1186</v>
      </c>
    </row>
    <row r="806" spans="1:4" ht="15.75" x14ac:dyDescent="0.25">
      <c r="A806" s="166" t="s">
        <v>23</v>
      </c>
      <c r="B806" s="11" t="s">
        <v>473</v>
      </c>
      <c r="C806" s="11" t="s">
        <v>24</v>
      </c>
      <c r="D806" s="118">
        <f>D807</f>
        <v>1186</v>
      </c>
    </row>
    <row r="807" spans="1:4" ht="47.25" x14ac:dyDescent="0.25">
      <c r="A807" s="166" t="s">
        <v>25</v>
      </c>
      <c r="B807" s="11" t="s">
        <v>473</v>
      </c>
      <c r="C807" s="11" t="s">
        <v>14</v>
      </c>
      <c r="D807" s="118">
        <v>1186</v>
      </c>
    </row>
    <row r="808" spans="1:4" ht="15.75" x14ac:dyDescent="0.25">
      <c r="A808" s="160"/>
      <c r="B808" s="11"/>
      <c r="C808" s="11"/>
      <c r="D808" s="118"/>
    </row>
    <row r="809" spans="1:4" ht="15.75" x14ac:dyDescent="0.25">
      <c r="A809" s="160"/>
      <c r="B809" s="11"/>
      <c r="C809" s="26"/>
      <c r="D809" s="120"/>
    </row>
    <row r="810" spans="1:4" ht="56.25" x14ac:dyDescent="0.3">
      <c r="A810" s="182" t="s">
        <v>241</v>
      </c>
      <c r="B810" s="42" t="s">
        <v>240</v>
      </c>
      <c r="C810" s="27"/>
      <c r="D810" s="138">
        <f>D811</f>
        <v>430</v>
      </c>
    </row>
    <row r="811" spans="1:4" ht="21.75" customHeight="1" x14ac:dyDescent="0.25">
      <c r="A811" s="163" t="s">
        <v>379</v>
      </c>
      <c r="B811" s="16" t="s">
        <v>378</v>
      </c>
      <c r="C811" s="95"/>
      <c r="D811" s="119">
        <f>D812</f>
        <v>430</v>
      </c>
    </row>
    <row r="812" spans="1:4" ht="31.5" x14ac:dyDescent="0.25">
      <c r="A812" s="165" t="s">
        <v>33</v>
      </c>
      <c r="B812" s="11" t="s">
        <v>378</v>
      </c>
      <c r="C812" s="26">
        <v>200</v>
      </c>
      <c r="D812" s="120">
        <f>D813</f>
        <v>430</v>
      </c>
    </row>
    <row r="813" spans="1:4" s="93" customFormat="1" ht="31.5" x14ac:dyDescent="0.25">
      <c r="A813" s="165" t="s">
        <v>28</v>
      </c>
      <c r="B813" s="11" t="s">
        <v>378</v>
      </c>
      <c r="C813" s="26">
        <v>240</v>
      </c>
      <c r="D813" s="120">
        <f>D814</f>
        <v>430</v>
      </c>
    </row>
    <row r="814" spans="1:4" ht="31.5" x14ac:dyDescent="0.25">
      <c r="A814" s="160" t="s">
        <v>209</v>
      </c>
      <c r="B814" s="11" t="s">
        <v>378</v>
      </c>
      <c r="C814" s="60">
        <v>244</v>
      </c>
      <c r="D814" s="120">
        <v>430</v>
      </c>
    </row>
    <row r="815" spans="1:4" ht="15.75" x14ac:dyDescent="0.25">
      <c r="A815" s="160"/>
      <c r="B815" s="11"/>
      <c r="C815" s="60"/>
      <c r="D815" s="120"/>
    </row>
    <row r="816" spans="1:4" ht="56.25" x14ac:dyDescent="0.3">
      <c r="A816" s="182" t="s">
        <v>458</v>
      </c>
      <c r="B816" s="42" t="s">
        <v>242</v>
      </c>
      <c r="C816" s="26"/>
      <c r="D816" s="138">
        <f>D817+D821</f>
        <v>32177</v>
      </c>
    </row>
    <row r="817" spans="1:4" ht="15.75" x14ac:dyDescent="0.25">
      <c r="A817" s="163" t="s">
        <v>477</v>
      </c>
      <c r="B817" s="16" t="s">
        <v>474</v>
      </c>
      <c r="C817" s="27"/>
      <c r="D817" s="111">
        <f>D818</f>
        <v>1735</v>
      </c>
    </row>
    <row r="818" spans="1:4" ht="15.75" x14ac:dyDescent="0.25">
      <c r="A818" s="172" t="s">
        <v>476</v>
      </c>
      <c r="B818" s="70" t="s">
        <v>475</v>
      </c>
      <c r="C818" s="26"/>
      <c r="D818" s="117">
        <f>D819</f>
        <v>1735</v>
      </c>
    </row>
    <row r="819" spans="1:4" ht="15.75" x14ac:dyDescent="0.25">
      <c r="A819" s="160" t="s">
        <v>413</v>
      </c>
      <c r="B819" s="23" t="s">
        <v>475</v>
      </c>
      <c r="C819" s="26">
        <v>500</v>
      </c>
      <c r="D819" s="118">
        <f>D820</f>
        <v>1735</v>
      </c>
    </row>
    <row r="820" spans="1:4" ht="15.75" x14ac:dyDescent="0.25">
      <c r="A820" s="160" t="s">
        <v>399</v>
      </c>
      <c r="B820" s="23" t="s">
        <v>475</v>
      </c>
      <c r="C820" s="26">
        <v>540</v>
      </c>
      <c r="D820" s="118">
        <v>1735</v>
      </c>
    </row>
    <row r="821" spans="1:4" ht="47.25" x14ac:dyDescent="0.25">
      <c r="A821" s="163" t="s">
        <v>374</v>
      </c>
      <c r="B821" s="15" t="s">
        <v>375</v>
      </c>
      <c r="C821" s="16"/>
      <c r="D821" s="111">
        <f>D822</f>
        <v>30442</v>
      </c>
    </row>
    <row r="822" spans="1:4" ht="63" x14ac:dyDescent="0.25">
      <c r="A822" s="164" t="s">
        <v>160</v>
      </c>
      <c r="B822" s="70" t="s">
        <v>377</v>
      </c>
      <c r="C822" s="21"/>
      <c r="D822" s="139">
        <f>D823</f>
        <v>30442</v>
      </c>
    </row>
    <row r="823" spans="1:4" ht="49.5" customHeight="1" x14ac:dyDescent="0.25">
      <c r="A823" s="185" t="s">
        <v>70</v>
      </c>
      <c r="B823" s="23" t="s">
        <v>377</v>
      </c>
      <c r="C823" s="28">
        <v>400</v>
      </c>
      <c r="D823" s="140">
        <f>D824</f>
        <v>30442</v>
      </c>
    </row>
    <row r="824" spans="1:4" ht="15.75" x14ac:dyDescent="0.25">
      <c r="A824" s="165" t="s">
        <v>161</v>
      </c>
      <c r="B824" s="23" t="s">
        <v>377</v>
      </c>
      <c r="C824" s="28">
        <v>410</v>
      </c>
      <c r="D824" s="140">
        <f>D825</f>
        <v>30442</v>
      </c>
    </row>
    <row r="825" spans="1:4" ht="47.25" x14ac:dyDescent="0.25">
      <c r="A825" s="160" t="s">
        <v>376</v>
      </c>
      <c r="B825" s="23" t="s">
        <v>377</v>
      </c>
      <c r="C825" s="28">
        <v>412</v>
      </c>
      <c r="D825" s="140">
        <v>30442</v>
      </c>
    </row>
    <row r="826" spans="1:4" ht="15.75" x14ac:dyDescent="0.25">
      <c r="A826" s="165"/>
      <c r="B826" s="11"/>
      <c r="C826" s="26"/>
      <c r="D826" s="120"/>
    </row>
    <row r="827" spans="1:4" ht="92.25" customHeight="1" x14ac:dyDescent="0.3">
      <c r="A827" s="182" t="s">
        <v>359</v>
      </c>
      <c r="B827" s="42" t="s">
        <v>243</v>
      </c>
      <c r="C827" s="26"/>
      <c r="D827" s="138">
        <f>D828+D836</f>
        <v>14040</v>
      </c>
    </row>
    <row r="828" spans="1:4" s="1" customFormat="1" ht="31.5" x14ac:dyDescent="0.25">
      <c r="A828" s="172" t="s">
        <v>362</v>
      </c>
      <c r="B828" s="18" t="s">
        <v>358</v>
      </c>
      <c r="C828" s="16"/>
      <c r="D828" s="117">
        <f>D829+D832+D834</f>
        <v>12515</v>
      </c>
    </row>
    <row r="829" spans="1:4" s="1" customFormat="1" ht="31.5" x14ac:dyDescent="0.25">
      <c r="A829" s="165" t="s">
        <v>33</v>
      </c>
      <c r="B829" s="11" t="s">
        <v>358</v>
      </c>
      <c r="C829" s="10" t="s">
        <v>26</v>
      </c>
      <c r="D829" s="117">
        <f>D830</f>
        <v>3575</v>
      </c>
    </row>
    <row r="830" spans="1:4" s="1" customFormat="1" ht="31.5" x14ac:dyDescent="0.25">
      <c r="A830" s="165" t="s">
        <v>28</v>
      </c>
      <c r="B830" s="11" t="s">
        <v>358</v>
      </c>
      <c r="C830" s="10" t="s">
        <v>27</v>
      </c>
      <c r="D830" s="120">
        <f>D831</f>
        <v>3575</v>
      </c>
    </row>
    <row r="831" spans="1:4" s="1" customFormat="1" ht="31.5" x14ac:dyDescent="0.25">
      <c r="A831" s="160" t="s">
        <v>209</v>
      </c>
      <c r="B831" s="11" t="s">
        <v>358</v>
      </c>
      <c r="C831" s="11" t="s">
        <v>210</v>
      </c>
      <c r="D831" s="120">
        <v>3575</v>
      </c>
    </row>
    <row r="832" spans="1:4" s="1" customFormat="1" ht="34.5" customHeight="1" x14ac:dyDescent="0.25">
      <c r="A832" s="160" t="s">
        <v>29</v>
      </c>
      <c r="B832" s="11" t="s">
        <v>358</v>
      </c>
      <c r="C832" s="11" t="s">
        <v>31</v>
      </c>
      <c r="D832" s="120">
        <f>D833</f>
        <v>4440</v>
      </c>
    </row>
    <row r="833" spans="1:4" s="1" customFormat="1" ht="31.5" x14ac:dyDescent="0.25">
      <c r="A833" s="166" t="s">
        <v>176</v>
      </c>
      <c r="B833" s="11" t="s">
        <v>358</v>
      </c>
      <c r="C833" s="11" t="s">
        <v>0</v>
      </c>
      <c r="D833" s="120">
        <v>4440</v>
      </c>
    </row>
    <row r="834" spans="1:4" s="1" customFormat="1" ht="23.25" customHeight="1" x14ac:dyDescent="0.25">
      <c r="A834" s="160" t="s">
        <v>23</v>
      </c>
      <c r="B834" s="11" t="s">
        <v>358</v>
      </c>
      <c r="C834" s="26">
        <v>800</v>
      </c>
      <c r="D834" s="120">
        <f>D835</f>
        <v>4500</v>
      </c>
    </row>
    <row r="835" spans="1:4" s="1" customFormat="1" ht="47.25" x14ac:dyDescent="0.25">
      <c r="A835" s="160" t="s">
        <v>360</v>
      </c>
      <c r="B835" s="11" t="s">
        <v>358</v>
      </c>
      <c r="C835" s="26">
        <v>810</v>
      </c>
      <c r="D835" s="120">
        <v>4500</v>
      </c>
    </row>
    <row r="836" spans="1:4" s="1" customFormat="1" ht="15.75" x14ac:dyDescent="0.25">
      <c r="A836" s="172" t="s">
        <v>363</v>
      </c>
      <c r="B836" s="18" t="s">
        <v>361</v>
      </c>
      <c r="C836" s="16"/>
      <c r="D836" s="117">
        <f>D838</f>
        <v>1525</v>
      </c>
    </row>
    <row r="837" spans="1:4" s="1" customFormat="1" ht="31.5" x14ac:dyDescent="0.25">
      <c r="A837" s="165" t="s">
        <v>33</v>
      </c>
      <c r="B837" s="11" t="s">
        <v>361</v>
      </c>
      <c r="C837" s="26">
        <v>200</v>
      </c>
      <c r="D837" s="120">
        <f>D838</f>
        <v>1525</v>
      </c>
    </row>
    <row r="838" spans="1:4" s="1" customFormat="1" ht="31.5" x14ac:dyDescent="0.25">
      <c r="A838" s="165" t="s">
        <v>28</v>
      </c>
      <c r="B838" s="11" t="s">
        <v>361</v>
      </c>
      <c r="C838" s="26">
        <v>240</v>
      </c>
      <c r="D838" s="120">
        <f>D839</f>
        <v>1525</v>
      </c>
    </row>
    <row r="839" spans="1:4" s="1" customFormat="1" ht="31.5" x14ac:dyDescent="0.25">
      <c r="A839" s="160" t="s">
        <v>209</v>
      </c>
      <c r="B839" s="11" t="s">
        <v>361</v>
      </c>
      <c r="C839" s="26">
        <v>244</v>
      </c>
      <c r="D839" s="120">
        <v>1525</v>
      </c>
    </row>
    <row r="840" spans="1:4" s="1" customFormat="1" ht="24.75" customHeight="1" x14ac:dyDescent="0.3">
      <c r="A840" s="37" t="s">
        <v>95</v>
      </c>
      <c r="B840" s="38"/>
      <c r="C840" s="41"/>
      <c r="D840" s="102">
        <f>D5+D239+D340+D357+D477+D521+D584+D638+D657+D669+D780+D801+D810+D816+D827</f>
        <v>4970594.8</v>
      </c>
    </row>
    <row r="841" spans="1:4" s="1" customFormat="1" ht="15.75" customHeight="1" x14ac:dyDescent="0.3">
      <c r="A841" s="37"/>
      <c r="B841" s="38"/>
      <c r="C841" s="41"/>
      <c r="D841" s="102"/>
    </row>
    <row r="842" spans="1:4" s="1" customFormat="1" ht="31.5" x14ac:dyDescent="0.25">
      <c r="A842" s="163" t="s">
        <v>91</v>
      </c>
      <c r="B842" s="15" t="s">
        <v>2</v>
      </c>
      <c r="C842" s="16"/>
      <c r="D842" s="111">
        <f>D843+D848+D860+D869+D865</f>
        <v>353931</v>
      </c>
    </row>
    <row r="843" spans="1:4" s="1" customFormat="1" ht="15.75" x14ac:dyDescent="0.25">
      <c r="A843" s="164" t="s">
        <v>92</v>
      </c>
      <c r="B843" s="17" t="s">
        <v>55</v>
      </c>
      <c r="C843" s="18"/>
      <c r="D843" s="117">
        <f>D844</f>
        <v>3025</v>
      </c>
    </row>
    <row r="844" spans="1:4" s="1" customFormat="1" ht="63" x14ac:dyDescent="0.25">
      <c r="A844" s="160" t="s">
        <v>51</v>
      </c>
      <c r="B844" s="12" t="s">
        <v>55</v>
      </c>
      <c r="C844" s="10">
        <v>100</v>
      </c>
      <c r="D844" s="120">
        <f>D845</f>
        <v>3025</v>
      </c>
    </row>
    <row r="845" spans="1:4" s="1" customFormat="1" ht="31.5" x14ac:dyDescent="0.25">
      <c r="A845" s="160" t="s">
        <v>10</v>
      </c>
      <c r="B845" s="12" t="s">
        <v>55</v>
      </c>
      <c r="C845" s="10">
        <v>120</v>
      </c>
      <c r="D845" s="120">
        <f>D846+D847</f>
        <v>3025</v>
      </c>
    </row>
    <row r="846" spans="1:4" s="1" customFormat="1" ht="47.25" customHeight="1" x14ac:dyDescent="0.25">
      <c r="A846" s="160" t="s">
        <v>205</v>
      </c>
      <c r="B846" s="12" t="s">
        <v>55</v>
      </c>
      <c r="C846" s="11" t="s">
        <v>206</v>
      </c>
      <c r="D846" s="120">
        <v>2729</v>
      </c>
    </row>
    <row r="847" spans="1:4" s="1" customFormat="1" ht="33" customHeight="1" x14ac:dyDescent="0.25">
      <c r="A847" s="160" t="s">
        <v>207</v>
      </c>
      <c r="B847" s="12" t="s">
        <v>55</v>
      </c>
      <c r="C847" s="11" t="s">
        <v>208</v>
      </c>
      <c r="D847" s="120">
        <v>296</v>
      </c>
    </row>
    <row r="848" spans="1:4" s="1" customFormat="1" ht="18" customHeight="1" x14ac:dyDescent="0.25">
      <c r="A848" s="164" t="s">
        <v>1</v>
      </c>
      <c r="B848" s="17" t="s">
        <v>3</v>
      </c>
      <c r="C848" s="18"/>
      <c r="D848" s="117">
        <f t="shared" ref="D848" si="34">D849+D853+D856</f>
        <v>339223</v>
      </c>
    </row>
    <row r="849" spans="1:4" s="1" customFormat="1" ht="63" x14ac:dyDescent="0.25">
      <c r="A849" s="160" t="s">
        <v>51</v>
      </c>
      <c r="B849" s="12" t="s">
        <v>3</v>
      </c>
      <c r="C849" s="10">
        <v>100</v>
      </c>
      <c r="D849" s="120">
        <f t="shared" ref="D849" si="35">D850</f>
        <v>299395</v>
      </c>
    </row>
    <row r="850" spans="1:4" s="1" customFormat="1" ht="31.5" x14ac:dyDescent="0.25">
      <c r="A850" s="160" t="s">
        <v>10</v>
      </c>
      <c r="B850" s="12" t="s">
        <v>3</v>
      </c>
      <c r="C850" s="10">
        <v>120</v>
      </c>
      <c r="D850" s="120">
        <f t="shared" ref="D850" si="36">D851+D852</f>
        <v>299395</v>
      </c>
    </row>
    <row r="851" spans="1:4" s="1" customFormat="1" ht="41.25" customHeight="1" x14ac:dyDescent="0.25">
      <c r="A851" s="160" t="s">
        <v>205</v>
      </c>
      <c r="B851" s="12" t="s">
        <v>3</v>
      </c>
      <c r="C851" s="11" t="s">
        <v>206</v>
      </c>
      <c r="D851" s="120">
        <v>237356</v>
      </c>
    </row>
    <row r="852" spans="1:4" s="1" customFormat="1" ht="31.5" x14ac:dyDescent="0.25">
      <c r="A852" s="160" t="s">
        <v>207</v>
      </c>
      <c r="B852" s="12" t="s">
        <v>3</v>
      </c>
      <c r="C852" s="11" t="s">
        <v>208</v>
      </c>
      <c r="D852" s="120">
        <v>62039</v>
      </c>
    </row>
    <row r="853" spans="1:4" s="1" customFormat="1" ht="36.75" customHeight="1" x14ac:dyDescent="0.25">
      <c r="A853" s="160" t="s">
        <v>33</v>
      </c>
      <c r="B853" s="12" t="s">
        <v>3</v>
      </c>
      <c r="C853" s="10">
        <v>200</v>
      </c>
      <c r="D853" s="120">
        <f>D854</f>
        <v>38065</v>
      </c>
    </row>
    <row r="854" spans="1:4" s="1" customFormat="1" ht="35.25" customHeight="1" x14ac:dyDescent="0.25">
      <c r="A854" s="160" t="s">
        <v>28</v>
      </c>
      <c r="B854" s="12" t="s">
        <v>3</v>
      </c>
      <c r="C854" s="10">
        <v>240</v>
      </c>
      <c r="D854" s="120">
        <f>D855</f>
        <v>38065</v>
      </c>
    </row>
    <row r="855" spans="1:4" s="1" customFormat="1" ht="29.25" customHeight="1" x14ac:dyDescent="0.25">
      <c r="A855" s="160" t="s">
        <v>209</v>
      </c>
      <c r="B855" s="12" t="s">
        <v>3</v>
      </c>
      <c r="C855" s="11" t="s">
        <v>210</v>
      </c>
      <c r="D855" s="120">
        <v>38065</v>
      </c>
    </row>
    <row r="856" spans="1:4" s="1" customFormat="1" ht="21" customHeight="1" x14ac:dyDescent="0.25">
      <c r="A856" s="160" t="s">
        <v>23</v>
      </c>
      <c r="B856" s="12" t="s">
        <v>3</v>
      </c>
      <c r="C856" s="10">
        <v>800</v>
      </c>
      <c r="D856" s="120">
        <f t="shared" ref="D856" si="37">D857</f>
        <v>1763</v>
      </c>
    </row>
    <row r="857" spans="1:4" s="1" customFormat="1" ht="17.25" customHeight="1" x14ac:dyDescent="0.25">
      <c r="A857" s="160" t="s">
        <v>46</v>
      </c>
      <c r="B857" s="12" t="s">
        <v>3</v>
      </c>
      <c r="C857" s="10">
        <v>850</v>
      </c>
      <c r="D857" s="120">
        <f>D858+D859</f>
        <v>1763</v>
      </c>
    </row>
    <row r="858" spans="1:4" s="1" customFormat="1" ht="18.75" customHeight="1" x14ac:dyDescent="0.25">
      <c r="A858" s="160" t="s">
        <v>211</v>
      </c>
      <c r="B858" s="12" t="s">
        <v>3</v>
      </c>
      <c r="C858" s="11" t="s">
        <v>212</v>
      </c>
      <c r="D858" s="120">
        <v>1563</v>
      </c>
    </row>
    <row r="859" spans="1:4" s="1" customFormat="1" ht="16.5" customHeight="1" x14ac:dyDescent="0.25">
      <c r="A859" s="160" t="s">
        <v>213</v>
      </c>
      <c r="B859" s="12" t="s">
        <v>3</v>
      </c>
      <c r="C859" s="11" t="s">
        <v>214</v>
      </c>
      <c r="D859" s="120">
        <v>200</v>
      </c>
    </row>
    <row r="860" spans="1:4" s="1" customFormat="1" ht="15.75" x14ac:dyDescent="0.25">
      <c r="A860" s="164" t="s">
        <v>93</v>
      </c>
      <c r="B860" s="17" t="s">
        <v>94</v>
      </c>
      <c r="C860" s="18"/>
      <c r="D860" s="117">
        <f>D861</f>
        <v>1849</v>
      </c>
    </row>
    <row r="861" spans="1:4" s="1" customFormat="1" ht="63" x14ac:dyDescent="0.25">
      <c r="A861" s="160" t="s">
        <v>51</v>
      </c>
      <c r="B861" s="12" t="s">
        <v>94</v>
      </c>
      <c r="C861" s="10">
        <v>100</v>
      </c>
      <c r="D861" s="120">
        <f>D862</f>
        <v>1849</v>
      </c>
    </row>
    <row r="862" spans="1:4" s="1" customFormat="1" ht="31.5" x14ac:dyDescent="0.25">
      <c r="A862" s="160" t="s">
        <v>10</v>
      </c>
      <c r="B862" s="12" t="s">
        <v>94</v>
      </c>
      <c r="C862" s="10">
        <v>120</v>
      </c>
      <c r="D862" s="120">
        <f>D863</f>
        <v>1849</v>
      </c>
    </row>
    <row r="863" spans="1:4" s="1" customFormat="1" ht="29.25" customHeight="1" x14ac:dyDescent="0.25">
      <c r="A863" s="160" t="s">
        <v>205</v>
      </c>
      <c r="B863" s="12" t="s">
        <v>94</v>
      </c>
      <c r="C863" s="11" t="s">
        <v>206</v>
      </c>
      <c r="D863" s="118">
        <f>D864</f>
        <v>1849</v>
      </c>
    </row>
    <row r="864" spans="1:4" s="1" customFormat="1" ht="32.25" customHeight="1" x14ac:dyDescent="0.25">
      <c r="A864" s="160" t="s">
        <v>207</v>
      </c>
      <c r="B864" s="12" t="s">
        <v>94</v>
      </c>
      <c r="C864" s="11" t="s">
        <v>208</v>
      </c>
      <c r="D864" s="120">
        <v>1849</v>
      </c>
    </row>
    <row r="865" spans="1:4" s="1" customFormat="1" ht="32.25" customHeight="1" x14ac:dyDescent="0.25">
      <c r="A865" s="164" t="s">
        <v>462</v>
      </c>
      <c r="B865" s="17" t="s">
        <v>463</v>
      </c>
      <c r="C865" s="18"/>
      <c r="D865" s="117">
        <f>D866</f>
        <v>8186</v>
      </c>
    </row>
    <row r="866" spans="1:4" s="1" customFormat="1" ht="63" x14ac:dyDescent="0.25">
      <c r="A866" s="181" t="s">
        <v>51</v>
      </c>
      <c r="B866" s="12" t="s">
        <v>463</v>
      </c>
      <c r="C866" s="11">
        <v>100</v>
      </c>
      <c r="D866" s="120">
        <f>D867</f>
        <v>8186</v>
      </c>
    </row>
    <row r="867" spans="1:4" s="1" customFormat="1" ht="32.25" customHeight="1" x14ac:dyDescent="0.25">
      <c r="A867" s="181" t="s">
        <v>10</v>
      </c>
      <c r="B867" s="12" t="s">
        <v>463</v>
      </c>
      <c r="C867" s="11">
        <v>120</v>
      </c>
      <c r="D867" s="120">
        <f>D868</f>
        <v>8186</v>
      </c>
    </row>
    <row r="868" spans="1:4" s="1" customFormat="1" ht="32.25" customHeight="1" x14ac:dyDescent="0.25">
      <c r="A868" s="160" t="s">
        <v>205</v>
      </c>
      <c r="B868" s="12" t="s">
        <v>463</v>
      </c>
      <c r="C868" s="11" t="s">
        <v>206</v>
      </c>
      <c r="D868" s="120">
        <v>8186</v>
      </c>
    </row>
    <row r="869" spans="1:4" s="1" customFormat="1" ht="32.25" customHeight="1" x14ac:dyDescent="0.25">
      <c r="A869" s="164" t="s">
        <v>200</v>
      </c>
      <c r="B869" s="17" t="s">
        <v>201</v>
      </c>
      <c r="C869" s="18"/>
      <c r="D869" s="117">
        <f>D870</f>
        <v>1648</v>
      </c>
    </row>
    <row r="870" spans="1:4" s="1" customFormat="1" ht="63" x14ac:dyDescent="0.25">
      <c r="A870" s="160" t="s">
        <v>51</v>
      </c>
      <c r="B870" s="12" t="s">
        <v>201</v>
      </c>
      <c r="C870" s="10">
        <v>100</v>
      </c>
      <c r="D870" s="120">
        <f>D871</f>
        <v>1648</v>
      </c>
    </row>
    <row r="871" spans="1:4" s="1" customFormat="1" ht="31.5" x14ac:dyDescent="0.25">
      <c r="A871" s="160" t="s">
        <v>10</v>
      </c>
      <c r="B871" s="12" t="s">
        <v>201</v>
      </c>
      <c r="C871" s="10">
        <v>120</v>
      </c>
      <c r="D871" s="120">
        <f>D872</f>
        <v>1648</v>
      </c>
    </row>
    <row r="872" spans="1:4" s="1" customFormat="1" ht="35.25" customHeight="1" x14ac:dyDescent="0.25">
      <c r="A872" s="160" t="s">
        <v>205</v>
      </c>
      <c r="B872" s="12" t="s">
        <v>201</v>
      </c>
      <c r="C872" s="11" t="s">
        <v>206</v>
      </c>
      <c r="D872" s="120">
        <v>1648</v>
      </c>
    </row>
    <row r="873" spans="1:4" s="1" customFormat="1" ht="18" customHeight="1" x14ac:dyDescent="0.25">
      <c r="A873" s="163" t="s">
        <v>175</v>
      </c>
      <c r="B873" s="15" t="s">
        <v>96</v>
      </c>
      <c r="C873" s="16"/>
      <c r="D873" s="111">
        <f>D874+D880+D884+D888+D896+D900+D903+D906+D909+D915+D919+D922+D925+D928+D931+D892+D912</f>
        <v>47483</v>
      </c>
    </row>
    <row r="874" spans="1:4" s="1" customFormat="1" ht="22.5" customHeight="1" x14ac:dyDescent="0.25">
      <c r="A874" s="164" t="s">
        <v>163</v>
      </c>
      <c r="B874" s="17" t="s">
        <v>53</v>
      </c>
      <c r="C874" s="18"/>
      <c r="D874" s="117">
        <f>D875+D878</f>
        <v>1000</v>
      </c>
    </row>
    <row r="875" spans="1:4" s="1" customFormat="1" ht="31.5" x14ac:dyDescent="0.25">
      <c r="A875" s="181" t="s">
        <v>33</v>
      </c>
      <c r="B875" s="12" t="s">
        <v>53</v>
      </c>
      <c r="C875" s="11" t="s">
        <v>26</v>
      </c>
      <c r="D875" s="118">
        <f>D876</f>
        <v>6</v>
      </c>
    </row>
    <row r="876" spans="1:4" s="1" customFormat="1" ht="31.5" x14ac:dyDescent="0.25">
      <c r="A876" s="181" t="s">
        <v>28</v>
      </c>
      <c r="B876" s="12" t="s">
        <v>53</v>
      </c>
      <c r="C876" s="11" t="s">
        <v>27</v>
      </c>
      <c r="D876" s="118">
        <f>D877</f>
        <v>6</v>
      </c>
    </row>
    <row r="877" spans="1:4" s="1" customFormat="1" ht="31.5" x14ac:dyDescent="0.25">
      <c r="A877" s="160" t="s">
        <v>209</v>
      </c>
      <c r="B877" s="12" t="s">
        <v>53</v>
      </c>
      <c r="C877" s="11" t="s">
        <v>210</v>
      </c>
      <c r="D877" s="118">
        <v>6</v>
      </c>
    </row>
    <row r="878" spans="1:4" s="1" customFormat="1" ht="15.75" x14ac:dyDescent="0.25">
      <c r="A878" s="160" t="s">
        <v>23</v>
      </c>
      <c r="B878" s="12" t="s">
        <v>53</v>
      </c>
      <c r="C878" s="10">
        <v>800</v>
      </c>
      <c r="D878" s="120">
        <f>D879</f>
        <v>994</v>
      </c>
    </row>
    <row r="879" spans="1:4" s="1" customFormat="1" ht="22.5" customHeight="1" x14ac:dyDescent="0.25">
      <c r="A879" s="160" t="s">
        <v>4</v>
      </c>
      <c r="B879" s="12" t="s">
        <v>53</v>
      </c>
      <c r="C879" s="10">
        <v>870</v>
      </c>
      <c r="D879" s="120">
        <v>994</v>
      </c>
    </row>
    <row r="880" spans="1:4" s="1" customFormat="1" ht="31.5" x14ac:dyDescent="0.25">
      <c r="A880" s="164" t="s">
        <v>97</v>
      </c>
      <c r="B880" s="17" t="s">
        <v>54</v>
      </c>
      <c r="C880" s="18"/>
      <c r="D880" s="117">
        <f>D881</f>
        <v>532</v>
      </c>
    </row>
    <row r="881" spans="1:4" s="1" customFormat="1" ht="15.75" x14ac:dyDescent="0.25">
      <c r="A881" s="160" t="s">
        <v>23</v>
      </c>
      <c r="B881" s="12" t="s">
        <v>54</v>
      </c>
      <c r="C881" s="10">
        <v>800</v>
      </c>
      <c r="D881" s="120">
        <f>D882</f>
        <v>532</v>
      </c>
    </row>
    <row r="882" spans="1:4" s="1" customFormat="1" ht="21" customHeight="1" x14ac:dyDescent="0.25">
      <c r="A882" s="160" t="s">
        <v>46</v>
      </c>
      <c r="B882" s="12" t="s">
        <v>54</v>
      </c>
      <c r="C882" s="10">
        <v>850</v>
      </c>
      <c r="D882" s="120">
        <f>D883</f>
        <v>532</v>
      </c>
    </row>
    <row r="883" spans="1:4" s="3" customFormat="1" ht="21" customHeight="1" x14ac:dyDescent="0.25">
      <c r="A883" s="160" t="s">
        <v>213</v>
      </c>
      <c r="B883" s="12" t="s">
        <v>54</v>
      </c>
      <c r="C883" s="11" t="s">
        <v>214</v>
      </c>
      <c r="D883" s="120">
        <v>532</v>
      </c>
    </row>
    <row r="884" spans="1:4" s="3" customFormat="1" ht="31.5" x14ac:dyDescent="0.25">
      <c r="A884" s="184" t="s">
        <v>478</v>
      </c>
      <c r="B884" s="17" t="s">
        <v>479</v>
      </c>
      <c r="C884" s="16"/>
      <c r="D884" s="118">
        <f>D885</f>
        <v>937</v>
      </c>
    </row>
    <row r="885" spans="1:4" s="3" customFormat="1" ht="31.5" x14ac:dyDescent="0.25">
      <c r="A885" s="181" t="s">
        <v>33</v>
      </c>
      <c r="B885" s="12" t="s">
        <v>479</v>
      </c>
      <c r="C885" s="11" t="s">
        <v>26</v>
      </c>
      <c r="D885" s="118">
        <f>D886</f>
        <v>937</v>
      </c>
    </row>
    <row r="886" spans="1:4" s="3" customFormat="1" ht="30" customHeight="1" x14ac:dyDescent="0.25">
      <c r="A886" s="181" t="s">
        <v>28</v>
      </c>
      <c r="B886" s="12" t="s">
        <v>479</v>
      </c>
      <c r="C886" s="11" t="s">
        <v>27</v>
      </c>
      <c r="D886" s="118">
        <f>D887</f>
        <v>937</v>
      </c>
    </row>
    <row r="887" spans="1:4" s="3" customFormat="1" ht="30.75" customHeight="1" x14ac:dyDescent="0.25">
      <c r="A887" s="160" t="s">
        <v>209</v>
      </c>
      <c r="B887" s="12" t="s">
        <v>479</v>
      </c>
      <c r="C887" s="11" t="s">
        <v>210</v>
      </c>
      <c r="D887" s="118">
        <v>937</v>
      </c>
    </row>
    <row r="888" spans="1:4" s="3" customFormat="1" ht="25.5" customHeight="1" x14ac:dyDescent="0.25">
      <c r="A888" s="186" t="s">
        <v>442</v>
      </c>
      <c r="B888" s="17" t="s">
        <v>232</v>
      </c>
      <c r="C888" s="18"/>
      <c r="D888" s="117">
        <f>D889</f>
        <v>9153</v>
      </c>
    </row>
    <row r="889" spans="1:4" s="3" customFormat="1" ht="27" customHeight="1" x14ac:dyDescent="0.25">
      <c r="A889" s="181" t="s">
        <v>23</v>
      </c>
      <c r="B889" s="12" t="s">
        <v>232</v>
      </c>
      <c r="C889" s="11">
        <v>800</v>
      </c>
      <c r="D889" s="120">
        <f>D890</f>
        <v>9153</v>
      </c>
    </row>
    <row r="890" spans="1:4" s="3" customFormat="1" ht="22.5" customHeight="1" x14ac:dyDescent="0.25">
      <c r="A890" s="181" t="s">
        <v>46</v>
      </c>
      <c r="B890" s="12" t="s">
        <v>232</v>
      </c>
      <c r="C890" s="11">
        <v>850</v>
      </c>
      <c r="D890" s="120">
        <f>D891</f>
        <v>9153</v>
      </c>
    </row>
    <row r="891" spans="1:4" s="3" customFormat="1" ht="14.25" customHeight="1" x14ac:dyDescent="0.25">
      <c r="A891" s="160" t="s">
        <v>213</v>
      </c>
      <c r="B891" s="12" t="s">
        <v>232</v>
      </c>
      <c r="C891" s="11" t="s">
        <v>214</v>
      </c>
      <c r="D891" s="120">
        <v>9153</v>
      </c>
    </row>
    <row r="892" spans="1:4" s="3" customFormat="1" ht="21.75" customHeight="1" x14ac:dyDescent="0.25">
      <c r="A892" s="164" t="s">
        <v>484</v>
      </c>
      <c r="B892" s="17" t="s">
        <v>485</v>
      </c>
      <c r="C892" s="18"/>
      <c r="D892" s="117">
        <f>D893</f>
        <v>17405</v>
      </c>
    </row>
    <row r="893" spans="1:4" s="3" customFormat="1" ht="21" customHeight="1" x14ac:dyDescent="0.25">
      <c r="A893" s="181" t="s">
        <v>23</v>
      </c>
      <c r="B893" s="12" t="s">
        <v>485</v>
      </c>
      <c r="C893" s="11">
        <v>800</v>
      </c>
      <c r="D893" s="118">
        <f>D894</f>
        <v>17405</v>
      </c>
    </row>
    <row r="894" spans="1:4" s="3" customFormat="1" ht="21" customHeight="1" x14ac:dyDescent="0.25">
      <c r="A894" s="181" t="s">
        <v>46</v>
      </c>
      <c r="B894" s="12" t="s">
        <v>485</v>
      </c>
      <c r="C894" s="11">
        <v>850</v>
      </c>
      <c r="D894" s="118">
        <f>D895</f>
        <v>17405</v>
      </c>
    </row>
    <row r="895" spans="1:4" s="3" customFormat="1" ht="21" customHeight="1" x14ac:dyDescent="0.25">
      <c r="A895" s="160" t="s">
        <v>213</v>
      </c>
      <c r="B895" s="12" t="s">
        <v>485</v>
      </c>
      <c r="C895" s="11" t="s">
        <v>214</v>
      </c>
      <c r="D895" s="118">
        <f>15965+1440</f>
        <v>17405</v>
      </c>
    </row>
    <row r="896" spans="1:4" s="3" customFormat="1" ht="21" customHeight="1" x14ac:dyDescent="0.25">
      <c r="A896" s="164" t="s">
        <v>98</v>
      </c>
      <c r="B896" s="17" t="s">
        <v>99</v>
      </c>
      <c r="C896" s="18"/>
      <c r="D896" s="117">
        <f>D897</f>
        <v>165</v>
      </c>
    </row>
    <row r="897" spans="1:4" s="3" customFormat="1" ht="31.5" x14ac:dyDescent="0.25">
      <c r="A897" s="160" t="s">
        <v>33</v>
      </c>
      <c r="B897" s="12" t="s">
        <v>99</v>
      </c>
      <c r="C897" s="10" t="s">
        <v>26</v>
      </c>
      <c r="D897" s="120">
        <f>D898</f>
        <v>165</v>
      </c>
    </row>
    <row r="898" spans="1:4" s="3" customFormat="1" ht="31.5" x14ac:dyDescent="0.25">
      <c r="A898" s="160" t="s">
        <v>28</v>
      </c>
      <c r="B898" s="12" t="s">
        <v>99</v>
      </c>
      <c r="C898" s="10" t="s">
        <v>27</v>
      </c>
      <c r="D898" s="120">
        <f>D899</f>
        <v>165</v>
      </c>
    </row>
    <row r="899" spans="1:4" s="3" customFormat="1" ht="31.5" x14ac:dyDescent="0.25">
      <c r="A899" s="160" t="s">
        <v>209</v>
      </c>
      <c r="B899" s="12" t="s">
        <v>99</v>
      </c>
      <c r="C899" s="11" t="s">
        <v>210</v>
      </c>
      <c r="D899" s="120">
        <v>165</v>
      </c>
    </row>
    <row r="900" spans="1:4" s="3" customFormat="1" ht="63" x14ac:dyDescent="0.25">
      <c r="A900" s="164" t="s">
        <v>457</v>
      </c>
      <c r="B900" s="17" t="s">
        <v>451</v>
      </c>
      <c r="C900" s="18"/>
      <c r="D900" s="117">
        <f>D901</f>
        <v>576</v>
      </c>
    </row>
    <row r="901" spans="1:4" s="3" customFormat="1" ht="21" customHeight="1" x14ac:dyDescent="0.25">
      <c r="A901" s="160" t="s">
        <v>413</v>
      </c>
      <c r="B901" s="12" t="s">
        <v>451</v>
      </c>
      <c r="C901" s="11" t="s">
        <v>418</v>
      </c>
      <c r="D901" s="117">
        <f>D902</f>
        <v>576</v>
      </c>
    </row>
    <row r="902" spans="1:4" s="3" customFormat="1" ht="15.75" x14ac:dyDescent="0.25">
      <c r="A902" s="160" t="s">
        <v>399</v>
      </c>
      <c r="B902" s="12" t="s">
        <v>451</v>
      </c>
      <c r="C902" s="11" t="s">
        <v>397</v>
      </c>
      <c r="D902" s="120">
        <v>576</v>
      </c>
    </row>
    <row r="903" spans="1:4" s="3" customFormat="1" ht="31.5" x14ac:dyDescent="0.25">
      <c r="A903" s="164" t="s">
        <v>483</v>
      </c>
      <c r="B903" s="17" t="s">
        <v>482</v>
      </c>
      <c r="C903" s="18"/>
      <c r="D903" s="117">
        <f>D904</f>
        <v>288</v>
      </c>
    </row>
    <row r="904" spans="1:4" s="3" customFormat="1" ht="23.25" customHeight="1" x14ac:dyDescent="0.25">
      <c r="A904" s="160" t="s">
        <v>413</v>
      </c>
      <c r="B904" s="12" t="s">
        <v>482</v>
      </c>
      <c r="C904" s="11" t="s">
        <v>418</v>
      </c>
      <c r="D904" s="118">
        <f>D905</f>
        <v>288</v>
      </c>
    </row>
    <row r="905" spans="1:4" s="3" customFormat="1" ht="31.5" customHeight="1" x14ac:dyDescent="0.25">
      <c r="A905" s="160" t="s">
        <v>399</v>
      </c>
      <c r="B905" s="12" t="s">
        <v>482</v>
      </c>
      <c r="C905" s="11" t="s">
        <v>397</v>
      </c>
      <c r="D905" s="118">
        <v>288</v>
      </c>
    </row>
    <row r="906" spans="1:4" s="3" customFormat="1" ht="23.25" customHeight="1" x14ac:dyDescent="0.25">
      <c r="A906" s="164" t="s">
        <v>396</v>
      </c>
      <c r="B906" s="17" t="s">
        <v>398</v>
      </c>
      <c r="C906" s="18"/>
      <c r="D906" s="117">
        <f>D907</f>
        <v>288</v>
      </c>
    </row>
    <row r="907" spans="1:4" s="3" customFormat="1" ht="23.25" customHeight="1" x14ac:dyDescent="0.25">
      <c r="A907" s="160" t="s">
        <v>413</v>
      </c>
      <c r="B907" s="12" t="s">
        <v>398</v>
      </c>
      <c r="C907" s="11" t="s">
        <v>418</v>
      </c>
      <c r="D907" s="118">
        <f>D908</f>
        <v>288</v>
      </c>
    </row>
    <row r="908" spans="1:4" s="3" customFormat="1" ht="19.5" customHeight="1" x14ac:dyDescent="0.25">
      <c r="A908" s="160" t="s">
        <v>399</v>
      </c>
      <c r="B908" s="12" t="s">
        <v>398</v>
      </c>
      <c r="C908" s="11" t="s">
        <v>397</v>
      </c>
      <c r="D908" s="118">
        <v>288</v>
      </c>
    </row>
    <row r="909" spans="1:4" s="3" customFormat="1" ht="19.5" customHeight="1" x14ac:dyDescent="0.25">
      <c r="A909" s="164" t="s">
        <v>400</v>
      </c>
      <c r="B909" s="17" t="s">
        <v>401</v>
      </c>
      <c r="C909" s="11"/>
      <c r="D909" s="117">
        <f>D910</f>
        <v>576</v>
      </c>
    </row>
    <row r="910" spans="1:4" s="3" customFormat="1" ht="19.5" customHeight="1" x14ac:dyDescent="0.25">
      <c r="A910" s="160" t="s">
        <v>413</v>
      </c>
      <c r="B910" s="12" t="s">
        <v>401</v>
      </c>
      <c r="C910" s="11" t="s">
        <v>418</v>
      </c>
      <c r="D910" s="118">
        <f>D911</f>
        <v>576</v>
      </c>
    </row>
    <row r="911" spans="1:4" s="3" customFormat="1" ht="19.5" customHeight="1" x14ac:dyDescent="0.25">
      <c r="A911" s="160" t="s">
        <v>399</v>
      </c>
      <c r="B911" s="12" t="s">
        <v>401</v>
      </c>
      <c r="C911" s="11" t="s">
        <v>397</v>
      </c>
      <c r="D911" s="120">
        <v>576</v>
      </c>
    </row>
    <row r="912" spans="1:4" s="3" customFormat="1" ht="19.5" customHeight="1" x14ac:dyDescent="0.25">
      <c r="A912" s="169" t="s">
        <v>488</v>
      </c>
      <c r="B912" s="18" t="s">
        <v>489</v>
      </c>
      <c r="C912" s="18"/>
      <c r="D912" s="117">
        <f>D913</f>
        <v>288</v>
      </c>
    </row>
    <row r="913" spans="1:4" s="3" customFormat="1" ht="19.5" customHeight="1" x14ac:dyDescent="0.25">
      <c r="A913" s="185" t="s">
        <v>399</v>
      </c>
      <c r="B913" s="11" t="s">
        <v>489</v>
      </c>
      <c r="C913" s="11" t="s">
        <v>418</v>
      </c>
      <c r="D913" s="118">
        <f>D914</f>
        <v>288</v>
      </c>
    </row>
    <row r="914" spans="1:4" s="3" customFormat="1" ht="19.5" customHeight="1" x14ac:dyDescent="0.25">
      <c r="A914" s="185" t="s">
        <v>413</v>
      </c>
      <c r="B914" s="11" t="s">
        <v>489</v>
      </c>
      <c r="C914" s="11" t="s">
        <v>397</v>
      </c>
      <c r="D914" s="118">
        <v>288</v>
      </c>
    </row>
    <row r="915" spans="1:4" s="3" customFormat="1" ht="19.5" customHeight="1" x14ac:dyDescent="0.25">
      <c r="A915" s="164" t="s">
        <v>100</v>
      </c>
      <c r="B915" s="17" t="s">
        <v>102</v>
      </c>
      <c r="C915" s="18"/>
      <c r="D915" s="117">
        <f>D916</f>
        <v>6963</v>
      </c>
    </row>
    <row r="916" spans="1:4" s="3" customFormat="1" ht="19.5" customHeight="1" x14ac:dyDescent="0.25">
      <c r="A916" s="160" t="s">
        <v>34</v>
      </c>
      <c r="B916" s="12" t="s">
        <v>102</v>
      </c>
      <c r="C916" s="11" t="s">
        <v>35</v>
      </c>
      <c r="D916" s="118">
        <f>D917</f>
        <v>6963</v>
      </c>
    </row>
    <row r="917" spans="1:4" s="3" customFormat="1" ht="31.5" x14ac:dyDescent="0.25">
      <c r="A917" s="166" t="s">
        <v>353</v>
      </c>
      <c r="B917" s="12" t="s">
        <v>102</v>
      </c>
      <c r="C917" s="11" t="s">
        <v>460</v>
      </c>
      <c r="D917" s="118">
        <f>D918</f>
        <v>6963</v>
      </c>
    </row>
    <row r="918" spans="1:4" s="3" customFormat="1" ht="31.5" x14ac:dyDescent="0.25">
      <c r="A918" s="166" t="s">
        <v>393</v>
      </c>
      <c r="B918" s="12" t="s">
        <v>102</v>
      </c>
      <c r="C918" s="11" t="s">
        <v>461</v>
      </c>
      <c r="D918" s="118">
        <v>6963</v>
      </c>
    </row>
    <row r="919" spans="1:4" s="3" customFormat="1" ht="33" customHeight="1" x14ac:dyDescent="0.25">
      <c r="A919" s="164" t="s">
        <v>101</v>
      </c>
      <c r="B919" s="17" t="s">
        <v>103</v>
      </c>
      <c r="C919" s="18"/>
      <c r="D919" s="117">
        <f>D920</f>
        <v>36</v>
      </c>
    </row>
    <row r="920" spans="1:4" s="3" customFormat="1" ht="15.75" x14ac:dyDescent="0.25">
      <c r="A920" s="160" t="s">
        <v>23</v>
      </c>
      <c r="B920" s="12" t="s">
        <v>103</v>
      </c>
      <c r="C920" s="11">
        <v>800</v>
      </c>
      <c r="D920" s="118">
        <f>D921</f>
        <v>36</v>
      </c>
    </row>
    <row r="921" spans="1:4" s="3" customFormat="1" ht="15.75" x14ac:dyDescent="0.25">
      <c r="A921" s="160" t="s">
        <v>47</v>
      </c>
      <c r="B921" s="12" t="s">
        <v>103</v>
      </c>
      <c r="C921" s="11">
        <v>880</v>
      </c>
      <c r="D921" s="118">
        <v>36</v>
      </c>
    </row>
    <row r="922" spans="1:4" s="3" customFormat="1" ht="31.5" x14ac:dyDescent="0.25">
      <c r="A922" s="164" t="s">
        <v>455</v>
      </c>
      <c r="B922" s="17" t="s">
        <v>452</v>
      </c>
      <c r="C922" s="18"/>
      <c r="D922" s="117">
        <f>D923</f>
        <v>288</v>
      </c>
    </row>
    <row r="923" spans="1:4" s="3" customFormat="1" ht="15.75" x14ac:dyDescent="0.25">
      <c r="A923" s="160" t="s">
        <v>413</v>
      </c>
      <c r="B923" s="12" t="s">
        <v>452</v>
      </c>
      <c r="C923" s="11" t="s">
        <v>418</v>
      </c>
      <c r="D923" s="118">
        <f>D924</f>
        <v>288</v>
      </c>
    </row>
    <row r="924" spans="1:4" s="3" customFormat="1" ht="15.75" x14ac:dyDescent="0.25">
      <c r="A924" s="160" t="s">
        <v>399</v>
      </c>
      <c r="B924" s="12" t="s">
        <v>452</v>
      </c>
      <c r="C924" s="11" t="s">
        <v>397</v>
      </c>
      <c r="D924" s="118">
        <v>288</v>
      </c>
    </row>
    <row r="925" spans="1:4" s="3" customFormat="1" ht="15.75" x14ac:dyDescent="0.25">
      <c r="A925" s="164" t="s">
        <v>453</v>
      </c>
      <c r="B925" s="17" t="s">
        <v>454</v>
      </c>
      <c r="C925" s="18"/>
      <c r="D925" s="117">
        <f>D926</f>
        <v>288</v>
      </c>
    </row>
    <row r="926" spans="1:4" s="3" customFormat="1" ht="15.75" x14ac:dyDescent="0.25">
      <c r="A926" s="160" t="s">
        <v>413</v>
      </c>
      <c r="B926" s="12" t="s">
        <v>454</v>
      </c>
      <c r="C926" s="11" t="s">
        <v>418</v>
      </c>
      <c r="D926" s="118">
        <f>D927</f>
        <v>288</v>
      </c>
    </row>
    <row r="927" spans="1:4" s="3" customFormat="1" ht="15.75" x14ac:dyDescent="0.25">
      <c r="A927" s="160" t="s">
        <v>399</v>
      </c>
      <c r="B927" s="12" t="s">
        <v>454</v>
      </c>
      <c r="C927" s="11" t="s">
        <v>397</v>
      </c>
      <c r="D927" s="118">
        <v>288</v>
      </c>
    </row>
    <row r="928" spans="1:4" s="3" customFormat="1" ht="15.75" x14ac:dyDescent="0.25">
      <c r="A928" s="164" t="s">
        <v>104</v>
      </c>
      <c r="B928" s="17" t="s">
        <v>105</v>
      </c>
      <c r="C928" s="18"/>
      <c r="D928" s="117">
        <f>D929</f>
        <v>700</v>
      </c>
    </row>
    <row r="929" spans="1:4" s="3" customFormat="1" ht="15.75" x14ac:dyDescent="0.25">
      <c r="A929" s="160" t="s">
        <v>34</v>
      </c>
      <c r="B929" s="12" t="s">
        <v>105</v>
      </c>
      <c r="C929" s="11" t="s">
        <v>35</v>
      </c>
      <c r="D929" s="120">
        <v>700</v>
      </c>
    </row>
    <row r="930" spans="1:4" s="3" customFormat="1" ht="15.75" x14ac:dyDescent="0.25">
      <c r="A930" s="160" t="s">
        <v>184</v>
      </c>
      <c r="B930" s="12" t="s">
        <v>105</v>
      </c>
      <c r="C930" s="11" t="s">
        <v>185</v>
      </c>
      <c r="D930" s="120">
        <v>700</v>
      </c>
    </row>
    <row r="931" spans="1:4" s="3" customFormat="1" ht="15.75" x14ac:dyDescent="0.25">
      <c r="A931" s="172" t="s">
        <v>233</v>
      </c>
      <c r="B931" s="17" t="s">
        <v>234</v>
      </c>
      <c r="C931" s="18"/>
      <c r="D931" s="117">
        <f>D932</f>
        <v>8000</v>
      </c>
    </row>
    <row r="932" spans="1:4" s="3" customFormat="1" ht="18.75" customHeight="1" x14ac:dyDescent="0.25">
      <c r="A932" s="160" t="s">
        <v>23</v>
      </c>
      <c r="B932" s="12" t="s">
        <v>234</v>
      </c>
      <c r="C932" s="11">
        <v>800</v>
      </c>
      <c r="D932" s="118">
        <f>D933</f>
        <v>8000</v>
      </c>
    </row>
    <row r="933" spans="1:4" s="3" customFormat="1" ht="20.25" customHeight="1" x14ac:dyDescent="0.25">
      <c r="A933" s="160" t="s">
        <v>4</v>
      </c>
      <c r="B933" s="12" t="s">
        <v>234</v>
      </c>
      <c r="C933" s="11" t="s">
        <v>235</v>
      </c>
      <c r="D933" s="118">
        <f>10000-2000</f>
        <v>8000</v>
      </c>
    </row>
    <row r="934" spans="1:4" s="3" customFormat="1" ht="24" customHeight="1" x14ac:dyDescent="0.3">
      <c r="A934" s="187" t="s">
        <v>272</v>
      </c>
      <c r="B934" s="96"/>
      <c r="C934" s="42"/>
      <c r="D934" s="138">
        <f>D842+D873</f>
        <v>401414</v>
      </c>
    </row>
    <row r="935" spans="1:4" s="3" customFormat="1" ht="22.5" customHeight="1" x14ac:dyDescent="0.25">
      <c r="A935" s="160"/>
      <c r="B935" s="12"/>
      <c r="C935" s="11"/>
      <c r="D935" s="118"/>
    </row>
    <row r="936" spans="1:4" s="3" customFormat="1" ht="23.25" customHeight="1" x14ac:dyDescent="0.3">
      <c r="A936" s="188" t="s">
        <v>56</v>
      </c>
      <c r="B936" s="30"/>
      <c r="C936" s="25"/>
      <c r="D936" s="138">
        <f>D840+D934</f>
        <v>5372008.7999999998</v>
      </c>
    </row>
    <row r="937" spans="1:4" s="3" customFormat="1" ht="21" customHeight="1" x14ac:dyDescent="0.3">
      <c r="A937" s="189" t="s">
        <v>198</v>
      </c>
      <c r="B937" s="46"/>
      <c r="C937" s="47"/>
      <c r="D937" s="78" t="s">
        <v>199</v>
      </c>
    </row>
    <row r="938" spans="1:4" s="3" customFormat="1" ht="18.75" customHeight="1" x14ac:dyDescent="0.2">
      <c r="A938" s="34"/>
      <c r="B938" s="33"/>
      <c r="C938" s="31"/>
      <c r="D938" s="79"/>
    </row>
    <row r="939" spans="1:4" s="3" customFormat="1" x14ac:dyDescent="0.2">
      <c r="A939" s="34"/>
      <c r="B939" s="33"/>
      <c r="C939" s="31"/>
      <c r="D939" s="79"/>
    </row>
    <row r="940" spans="1:4" s="3" customFormat="1" x14ac:dyDescent="0.2">
      <c r="A940" s="34"/>
      <c r="B940" s="33"/>
      <c r="C940" s="31"/>
      <c r="D940" s="79"/>
    </row>
    <row r="941" spans="1:4" s="3" customFormat="1" x14ac:dyDescent="0.2">
      <c r="A941" s="34"/>
      <c r="B941" s="33"/>
      <c r="C941" s="31"/>
      <c r="D941" s="79"/>
    </row>
    <row r="942" spans="1:4" s="3" customFormat="1" x14ac:dyDescent="0.2">
      <c r="A942" s="34"/>
      <c r="B942" s="33"/>
      <c r="C942" s="31"/>
      <c r="D942" s="79"/>
    </row>
    <row r="943" spans="1:4" s="3" customFormat="1" ht="36.75" customHeight="1" x14ac:dyDescent="0.2">
      <c r="A943" s="34"/>
      <c r="B943" s="33"/>
      <c r="C943" s="31"/>
      <c r="D943" s="79"/>
    </row>
    <row r="944" spans="1:4" s="3" customFormat="1" x14ac:dyDescent="0.2">
      <c r="A944" s="34"/>
      <c r="B944" s="33"/>
      <c r="C944" s="31"/>
      <c r="D944" s="79"/>
    </row>
    <row r="945" spans="1:4" s="3" customFormat="1" ht="20.25" customHeight="1" x14ac:dyDescent="0.2">
      <c r="A945" s="34"/>
      <c r="B945" s="33"/>
      <c r="C945" s="31"/>
      <c r="D945" s="79"/>
    </row>
    <row r="946" spans="1:4" s="3" customFormat="1" ht="20.25" customHeight="1" x14ac:dyDescent="0.2">
      <c r="A946" s="34"/>
      <c r="B946" s="33"/>
      <c r="C946" s="31"/>
      <c r="D946" s="79"/>
    </row>
    <row r="947" spans="1:4" s="3" customFormat="1" x14ac:dyDescent="0.2">
      <c r="A947" s="34"/>
      <c r="B947" s="33"/>
      <c r="C947" s="31"/>
      <c r="D947" s="79"/>
    </row>
    <row r="948" spans="1:4" s="3" customFormat="1" ht="34.5" customHeight="1" x14ac:dyDescent="0.2">
      <c r="A948" s="34"/>
      <c r="B948" s="33"/>
      <c r="C948" s="31"/>
      <c r="D948" s="79"/>
    </row>
    <row r="949" spans="1:4" s="3" customFormat="1" ht="19.5" customHeight="1" x14ac:dyDescent="0.2">
      <c r="A949" s="34"/>
      <c r="B949" s="33"/>
      <c r="C949" s="31"/>
      <c r="D949" s="79"/>
    </row>
    <row r="950" spans="1:4" s="3" customFormat="1" x14ac:dyDescent="0.2">
      <c r="A950" s="34"/>
      <c r="B950" s="33"/>
      <c r="C950" s="31"/>
      <c r="D950" s="79"/>
    </row>
    <row r="951" spans="1:4" s="3" customFormat="1" x14ac:dyDescent="0.2">
      <c r="A951" s="34"/>
      <c r="B951" s="33"/>
      <c r="C951" s="31"/>
      <c r="D951" s="79"/>
    </row>
    <row r="952" spans="1:4" s="3" customFormat="1" ht="48.75" customHeight="1" x14ac:dyDescent="0.2">
      <c r="A952" s="34"/>
      <c r="B952" s="33"/>
      <c r="C952" s="31"/>
      <c r="D952" s="79"/>
    </row>
    <row r="953" spans="1:4" s="3" customFormat="1" x14ac:dyDescent="0.2">
      <c r="A953" s="34"/>
      <c r="B953" s="33"/>
      <c r="C953" s="31"/>
      <c r="D953" s="79"/>
    </row>
    <row r="954" spans="1:4" s="3" customFormat="1" x14ac:dyDescent="0.2">
      <c r="A954" s="34"/>
      <c r="B954" s="33"/>
      <c r="C954" s="31"/>
      <c r="D954" s="79"/>
    </row>
    <row r="955" spans="1:4" s="3" customFormat="1" x14ac:dyDescent="0.2">
      <c r="A955" s="34"/>
      <c r="B955" s="33"/>
      <c r="C955" s="31"/>
      <c r="D955" s="79"/>
    </row>
    <row r="956" spans="1:4" s="3" customFormat="1" x14ac:dyDescent="0.2">
      <c r="A956" s="34"/>
      <c r="B956" s="33"/>
      <c r="C956" s="31"/>
      <c r="D956" s="79"/>
    </row>
    <row r="957" spans="1:4" s="3" customFormat="1" ht="33" customHeight="1" x14ac:dyDescent="0.2">
      <c r="A957" s="34"/>
      <c r="B957" s="33"/>
      <c r="C957" s="31"/>
      <c r="D957" s="79"/>
    </row>
    <row r="958" spans="1:4" s="3" customFormat="1" x14ac:dyDescent="0.2">
      <c r="A958" s="34"/>
      <c r="B958" s="33"/>
      <c r="C958" s="31"/>
      <c r="D958" s="79"/>
    </row>
    <row r="959" spans="1:4" s="3" customFormat="1" x14ac:dyDescent="0.2">
      <c r="A959" s="34"/>
      <c r="B959" s="33"/>
      <c r="C959" s="31"/>
      <c r="D959" s="79"/>
    </row>
    <row r="960" spans="1:4" s="3" customFormat="1" x14ac:dyDescent="0.2">
      <c r="A960" s="34"/>
      <c r="B960" s="33"/>
      <c r="C960" s="31"/>
      <c r="D960" s="79"/>
    </row>
    <row r="961" spans="1:4" s="3" customFormat="1" x14ac:dyDescent="0.2">
      <c r="A961" s="34"/>
      <c r="B961" s="33"/>
      <c r="C961" s="31"/>
      <c r="D961" s="79"/>
    </row>
    <row r="962" spans="1:4" s="3" customFormat="1" x14ac:dyDescent="0.2">
      <c r="A962" s="34"/>
      <c r="B962" s="33"/>
      <c r="C962" s="31"/>
      <c r="D962" s="79"/>
    </row>
    <row r="963" spans="1:4" s="3" customFormat="1" x14ac:dyDescent="0.2">
      <c r="A963" s="34"/>
      <c r="B963" s="33"/>
      <c r="C963" s="31"/>
      <c r="D963" s="79"/>
    </row>
    <row r="964" spans="1:4" s="3" customFormat="1" x14ac:dyDescent="0.2">
      <c r="A964" s="34"/>
      <c r="B964" s="33"/>
      <c r="C964" s="31"/>
      <c r="D964" s="79"/>
    </row>
    <row r="965" spans="1:4" s="3" customFormat="1" x14ac:dyDescent="0.2">
      <c r="A965" s="34"/>
      <c r="B965" s="33"/>
      <c r="C965" s="31"/>
      <c r="D965" s="79"/>
    </row>
    <row r="966" spans="1:4" s="3" customFormat="1" x14ac:dyDescent="0.2">
      <c r="A966" s="34"/>
      <c r="B966" s="33"/>
      <c r="C966" s="31"/>
      <c r="D966" s="79"/>
    </row>
    <row r="967" spans="1:4" s="3" customFormat="1" x14ac:dyDescent="0.2">
      <c r="A967" s="34"/>
      <c r="B967" s="33"/>
      <c r="C967" s="31"/>
      <c r="D967" s="79"/>
    </row>
    <row r="968" spans="1:4" s="3" customFormat="1" x14ac:dyDescent="0.2">
      <c r="A968" s="34"/>
      <c r="B968" s="33"/>
      <c r="C968" s="31"/>
      <c r="D968" s="79"/>
    </row>
    <row r="969" spans="1:4" s="3" customFormat="1" x14ac:dyDescent="0.2">
      <c r="A969" s="34"/>
      <c r="B969" s="33"/>
      <c r="C969" s="31"/>
      <c r="D969" s="79"/>
    </row>
    <row r="970" spans="1:4" s="3" customFormat="1" x14ac:dyDescent="0.2">
      <c r="A970" s="34"/>
      <c r="B970" s="33"/>
      <c r="C970" s="31"/>
      <c r="D970" s="79"/>
    </row>
    <row r="971" spans="1:4" s="3" customFormat="1" x14ac:dyDescent="0.2">
      <c r="A971" s="34"/>
      <c r="B971" s="33"/>
      <c r="C971" s="31"/>
      <c r="D971" s="79"/>
    </row>
    <row r="972" spans="1:4" s="3" customFormat="1" x14ac:dyDescent="0.2">
      <c r="A972" s="34"/>
      <c r="B972" s="33"/>
      <c r="C972" s="31"/>
      <c r="D972" s="79"/>
    </row>
    <row r="973" spans="1:4" s="3" customFormat="1" x14ac:dyDescent="0.2">
      <c r="A973" s="34"/>
      <c r="B973" s="33"/>
      <c r="C973" s="31"/>
      <c r="D973" s="79"/>
    </row>
    <row r="974" spans="1:4" s="3" customFormat="1" x14ac:dyDescent="0.2">
      <c r="A974" s="34"/>
      <c r="B974" s="33"/>
      <c r="C974" s="31"/>
      <c r="D974" s="79"/>
    </row>
    <row r="975" spans="1:4" s="3" customFormat="1" ht="27.75" customHeight="1" x14ac:dyDescent="0.2">
      <c r="A975" s="34"/>
      <c r="B975" s="33"/>
      <c r="C975" s="31"/>
      <c r="D975" s="79"/>
    </row>
    <row r="976" spans="1:4" s="4" customFormat="1" ht="39" customHeight="1" x14ac:dyDescent="0.25">
      <c r="A976" s="34"/>
      <c r="B976" s="33"/>
      <c r="C976" s="31"/>
      <c r="D976" s="79"/>
    </row>
    <row r="978" ht="0.75" customHeight="1" x14ac:dyDescent="0.2"/>
  </sheetData>
  <mergeCells count="2">
    <mergeCell ref="A2:D2"/>
    <mergeCell ref="B1:D1"/>
  </mergeCells>
  <phoneticPr fontId="0" type="noConversion"/>
  <pageMargins left="0.9055118110236221" right="0.55118110236220474" top="0.43307086614173229" bottom="0.35433070866141736" header="0.15748031496062992" footer="0.23622047244094491"/>
  <pageSetup paperSize="9" scale="76" fitToHeight="28" orientation="portrait" blackAndWhite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</vt:lpstr>
      <vt:lpstr>'2014'!Заголовки_для_печати</vt:lpstr>
      <vt:lpstr>'2014'!Область_печати</vt:lpstr>
    </vt:vector>
  </TitlesOfParts>
  <Company>MinFin 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504_bei</dc:creator>
  <cp:lastModifiedBy>Geresh</cp:lastModifiedBy>
  <cp:lastPrinted>2015-05-13T12:15:11Z</cp:lastPrinted>
  <dcterms:created xsi:type="dcterms:W3CDTF">2007-08-15T05:41:05Z</dcterms:created>
  <dcterms:modified xsi:type="dcterms:W3CDTF">2015-06-09T12:53:07Z</dcterms:modified>
</cp:coreProperties>
</file>